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<sst xmlns="http://schemas.openxmlformats.org/spreadsheetml/2006/main" count="190" uniqueCount="89">
  <si>
    <t>к решению Совета депутатов</t>
  </si>
  <si>
    <t>тыс. рублей</t>
  </si>
  <si>
    <t>Вед</t>
  </si>
  <si>
    <t>Рз</t>
  </si>
  <si>
    <t>ПР</t>
  </si>
  <si>
    <t>ЦСР</t>
  </si>
  <si>
    <t>ВР</t>
  </si>
  <si>
    <t>Сумма - всего</t>
  </si>
  <si>
    <t>в том числе</t>
  </si>
  <si>
    <t>Расходы, осуществляемые по вопросам местного значения</t>
  </si>
  <si>
    <t>Расходы, осуществляемые за счет средств регионального бюджета</t>
  </si>
  <si>
    <t>Расходы, осуществляемые за счет иных межбюджетных трансфертов из бюджета муниципального района</t>
  </si>
  <si>
    <t>Глава (высшее должностное лицо) муниципального образования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</si>
  <si>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</si>
  <si>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– Югре на 2014 – 2020 годы"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</si>
  <si>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2014 - 2020 годы"</t>
  </si>
  <si>
    <t>Муниципальная программа «Содействие занятости населения Ханты-Мансийского района на 2014 – 2016 годы»</t>
  </si>
  <si>
    <t>Мероприятия в области  жилищного хозяйства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</si>
  <si>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</si>
  <si>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</si>
  <si>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</si>
  <si>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Доплаты к пенсиям муниципальных служащих</t>
  </si>
  <si>
    <t>01</t>
  </si>
  <si>
    <t>04</t>
  </si>
  <si>
    <t>Ведомственная целевая программа «Управление муниципальными финансами в сельском поселении Луговской на 2014-2016 годы»</t>
  </si>
  <si>
    <t>администрация сельского поселения Луговской</t>
  </si>
  <si>
    <t>02</t>
  </si>
  <si>
    <t>03</t>
  </si>
  <si>
    <t>08</t>
  </si>
  <si>
    <t>13</t>
  </si>
  <si>
    <t>7028101</t>
  </si>
  <si>
    <t>244</t>
  </si>
  <si>
    <t>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 Луговской</t>
  </si>
  <si>
    <t>121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</si>
  <si>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</si>
  <si>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09</t>
  </si>
  <si>
    <t>Содержание мест захоронения</t>
  </si>
  <si>
    <t>7028604</t>
  </si>
  <si>
    <t>Культура и кинематография</t>
  </si>
  <si>
    <t>0708107</t>
  </si>
  <si>
    <t>870</t>
  </si>
  <si>
    <t>7020059</t>
  </si>
  <si>
    <t>540</t>
  </si>
  <si>
    <t>05</t>
  </si>
  <si>
    <t>Полномочия на содержание верталетной площадки</t>
  </si>
  <si>
    <t>612</t>
  </si>
  <si>
    <t>Физическая культура и спорт</t>
  </si>
  <si>
    <t>11</t>
  </si>
  <si>
    <t>8040500</t>
  </si>
  <si>
    <t xml:space="preserve">Субвенции на осуществление полномочий по государственной регистрации актов гражданского состояния </t>
  </si>
  <si>
    <t xml:space="preserve">РЦП "Профилактика правонарушений" </t>
  </si>
  <si>
    <t>РЦП  "Защита населения и территорий ХМРот чрезвычайных ситуаций, обеспечение пожарной безопасности в Ханты-Мансийском автономном округе – Югре на 2014 - 2020 годы"</t>
  </si>
  <si>
    <t>сельского поселения Луговской</t>
  </si>
  <si>
    <t>00</t>
  </si>
  <si>
    <t>Наименование главного распорядителя бюджетных средств</t>
  </si>
  <si>
    <t>7028605</t>
  </si>
  <si>
    <t>611</t>
  </si>
  <si>
    <t>8048101</t>
  </si>
  <si>
    <t>1409101</t>
  </si>
  <si>
    <t>1409103</t>
  </si>
  <si>
    <t>1409102</t>
  </si>
  <si>
    <t>1409104</t>
  </si>
  <si>
    <t>1409105</t>
  </si>
  <si>
    <t>1409106</t>
  </si>
  <si>
    <t>Ведомственная структура расходов</t>
  </si>
  <si>
    <t>бюджета сельского поселения Луговской на 2014 год</t>
  </si>
  <si>
    <t>0,00</t>
  </si>
  <si>
    <t>Коммунальное хозяйство</t>
  </si>
  <si>
    <t>7028114</t>
  </si>
  <si>
    <t>Прочие мероприятия органов местного самоуправления</t>
  </si>
  <si>
    <t>852</t>
  </si>
  <si>
    <t>Другие вопросы в области жилищно-коммунального хозяйства</t>
  </si>
  <si>
    <t>Приложение 3</t>
  </si>
  <si>
    <t>0715604</t>
  </si>
  <si>
    <t>Другие вопросы в области национальной экономики</t>
  </si>
  <si>
    <t>12</t>
  </si>
  <si>
    <t>Другие вопросы органов местного самоуправления</t>
  </si>
  <si>
    <t>Мероприятия по отлову безнадзорных животных( бродячих собак) на территории поселения</t>
  </si>
  <si>
    <t>Расходы на финансирование наказов избирателей депутатам Думы Ханты-Мансийского автономного округа-Югры</t>
  </si>
  <si>
    <t>7025608</t>
  </si>
  <si>
    <t>Реализация мероприятий в рамках муниципальной программы «Подготовка перспективных территорий для развития жилищного строительства Ханты-Мансийского района на 2014 – 2016 годы»</t>
  </si>
  <si>
    <t>Реализация мероприятий подпрограммы "Создание условий для обеспечения коммунальными услугами" муниципальной программы  «Развитие и модернизация жилищно-коммунального комплекса Ханты-Мансийского района"  на 2014 – 2016 годы"</t>
  </si>
  <si>
    <t>1218112</t>
  </si>
  <si>
    <t>3508135</t>
  </si>
  <si>
    <t xml:space="preserve">Передача полномочий  по обеспечению деятельности финансовых, налоговых и таможенных органов и органов финансового (финансово-бюджетного) надзора 
</t>
  </si>
  <si>
    <t>06</t>
  </si>
  <si>
    <t>7010206</t>
  </si>
  <si>
    <t>1315930</t>
  </si>
  <si>
    <r>
      <t xml:space="preserve">от </t>
    </r>
    <r>
      <rPr>
        <b/>
        <sz val="12"/>
        <color indexed="8"/>
        <rFont val="Times New Roman"/>
        <family val="1"/>
      </rPr>
      <t xml:space="preserve">28.02.2014 </t>
    </r>
    <r>
      <rPr>
        <sz val="12"/>
        <color indexed="8"/>
        <rFont val="Times New Roman"/>
        <family val="1"/>
      </rPr>
      <t xml:space="preserve">года № </t>
    </r>
    <r>
      <rPr>
        <b/>
        <sz val="12"/>
        <color indexed="8"/>
        <rFont val="Times New Roman"/>
        <family val="1"/>
      </rPr>
      <t>170</t>
    </r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</si>
</sst>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2" fillId="0" borderId="13" xfId="0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5" fillId="0" borderId="15" xfId="0" applyFont="1" applyBorder="1" applyAlignment="1">
      <alignment vertical="center" wrapText="1"/>
    </xf>
    <xf numFmtId="0" fontId="46" fillId="0" borderId="12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wrapText="1"/>
    </xf>
    <xf numFmtId="0" fontId="46" fillId="0" borderId="12" xfId="0" applyFont="1" applyBorder="1" applyAlignment="1">
      <alignment vertical="center" wrapText="1"/>
    </xf>
    <xf numFmtId="4" fontId="44" fillId="0" borderId="14" xfId="0" applyNumberFormat="1" applyFont="1" applyBorder="1" applyAlignment="1">
      <alignment horizontal="right" vertical="center"/>
    </xf>
    <xf numFmtId="2" fontId="4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42" fillId="0" borderId="13" xfId="0" applyNumberFormat="1" applyFont="1" applyFill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165" fontId="0" fillId="0" borderId="0" xfId="58" applyFont="1" applyAlignment="1">
      <alignment/>
    </xf>
    <xf numFmtId="0" fontId="47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46" fillId="0" borderId="14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right"/>
    </xf>
    <xf numFmtId="49" fontId="46" fillId="0" borderId="14" xfId="0" applyNumberFormat="1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165" fontId="46" fillId="0" borderId="14" xfId="0" applyNumberFormat="1" applyFont="1" applyBorder="1" applyAlignment="1">
      <alignment horizontal="left"/>
    </xf>
    <xf numFmtId="0" fontId="46" fillId="0" borderId="14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165" fontId="46" fillId="0" borderId="14" xfId="0" applyNumberFormat="1" applyFont="1" applyBorder="1" applyAlignment="1">
      <alignment horizontal="right" vertical="center"/>
    </xf>
    <xf numFmtId="49" fontId="46" fillId="0" borderId="14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4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165" fontId="46" fillId="0" borderId="14" xfId="0" applyNumberFormat="1" applyFont="1" applyFill="1" applyBorder="1" applyAlignment="1">
      <alignment horizontal="right" vertical="center"/>
    </xf>
    <xf numFmtId="49" fontId="46" fillId="0" borderId="14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right" vertical="center"/>
    </xf>
    <xf numFmtId="2" fontId="46" fillId="0" borderId="14" xfId="0" applyNumberFormat="1" applyFont="1" applyFill="1" applyBorder="1" applyAlignment="1">
      <alignment horizontal="right"/>
    </xf>
    <xf numFmtId="2" fontId="46" fillId="0" borderId="14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2" fontId="46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2" fontId="46" fillId="0" borderId="13" xfId="0" applyNumberFormat="1" applyFont="1" applyFill="1" applyBorder="1" applyAlignment="1">
      <alignment horizontal="right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4" fillId="0" borderId="17" xfId="0" applyFont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6" fillId="0" borderId="16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46" fillId="0" borderId="16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6" fillId="0" borderId="16" xfId="0" applyFont="1" applyBorder="1" applyAlignment="1">
      <alignment horizontal="left" vertical="center" wrapText="1"/>
    </xf>
    <xf numFmtId="0" fontId="43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4.28125" style="0" customWidth="1"/>
    <col min="3" max="3" width="7.8515625" style="0" customWidth="1"/>
    <col min="4" max="4" width="5.7109375" style="0" customWidth="1"/>
    <col min="5" max="5" width="5.28125" style="0" customWidth="1"/>
    <col min="6" max="6" width="10.421875" style="0" bestFit="1" customWidth="1"/>
    <col min="7" max="7" width="8.140625" style="0" customWidth="1"/>
    <col min="8" max="8" width="10.8515625" style="0" customWidth="1"/>
    <col min="9" max="9" width="12.421875" style="0" customWidth="1"/>
    <col min="10" max="10" width="9.7109375" style="0" customWidth="1"/>
    <col min="11" max="11" width="9.00390625" style="0" customWidth="1"/>
    <col min="12" max="12" width="9.7109375" style="0" bestFit="1" customWidth="1"/>
    <col min="13" max="13" width="12.140625" style="0" bestFit="1" customWidth="1"/>
  </cols>
  <sheetData>
    <row r="1" spans="2:45" ht="15.75">
      <c r="B1" s="78" t="s">
        <v>72</v>
      </c>
      <c r="C1" s="78"/>
      <c r="D1" s="78"/>
      <c r="E1" s="78"/>
      <c r="F1" s="78"/>
      <c r="G1" s="78"/>
      <c r="H1" s="78"/>
      <c r="I1" s="78"/>
      <c r="J1" s="78"/>
      <c r="K1" s="7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5.7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5.75">
      <c r="B3" s="78" t="s">
        <v>52</v>
      </c>
      <c r="C3" s="78"/>
      <c r="D3" s="78"/>
      <c r="E3" s="78"/>
      <c r="F3" s="78"/>
      <c r="G3" s="78"/>
      <c r="H3" s="78"/>
      <c r="I3" s="78"/>
      <c r="J3" s="78"/>
      <c r="K3" s="7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5.75">
      <c r="B4" s="78" t="s">
        <v>88</v>
      </c>
      <c r="C4" s="78"/>
      <c r="D4" s="78"/>
      <c r="E4" s="78"/>
      <c r="F4" s="78"/>
      <c r="G4" s="78"/>
      <c r="H4" s="78"/>
      <c r="I4" s="78"/>
      <c r="J4" s="78"/>
      <c r="K4" s="7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2:45" ht="1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5" ht="18.75" customHeight="1">
      <c r="B6" s="79" t="s">
        <v>64</v>
      </c>
      <c r="C6" s="79"/>
      <c r="D6" s="79"/>
      <c r="E6" s="79"/>
      <c r="F6" s="79"/>
      <c r="G6" s="79"/>
      <c r="H6" s="79"/>
      <c r="I6" s="79"/>
      <c r="J6" s="79"/>
      <c r="K6" s="7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5" ht="18.75">
      <c r="B7" s="77" t="s">
        <v>65</v>
      </c>
      <c r="C7" s="77"/>
      <c r="D7" s="77"/>
      <c r="E7" s="77"/>
      <c r="F7" s="77"/>
      <c r="G7" s="77"/>
      <c r="H7" s="77"/>
      <c r="I7" s="77"/>
      <c r="J7" s="77"/>
      <c r="K7" s="7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5" ht="15.75" customHeight="1" thickBot="1">
      <c r="B8" s="2"/>
      <c r="C8" s="2"/>
      <c r="D8" s="2"/>
      <c r="E8" s="2"/>
      <c r="F8" s="2"/>
      <c r="G8" s="2"/>
      <c r="H8" s="2"/>
      <c r="I8" s="76" t="s">
        <v>1</v>
      </c>
      <c r="J8" s="76"/>
      <c r="K8" s="7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5" ht="16.5" thickBot="1">
      <c r="B9" s="80" t="s">
        <v>54</v>
      </c>
      <c r="C9" s="80" t="s">
        <v>2</v>
      </c>
      <c r="D9" s="80" t="s">
        <v>3</v>
      </c>
      <c r="E9" s="80" t="s">
        <v>4</v>
      </c>
      <c r="F9" s="80" t="s">
        <v>5</v>
      </c>
      <c r="G9" s="80" t="s">
        <v>6</v>
      </c>
      <c r="H9" s="80" t="s">
        <v>7</v>
      </c>
      <c r="I9" s="82" t="s">
        <v>8</v>
      </c>
      <c r="J9" s="83"/>
      <c r="K9" s="8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2:45" ht="153" customHeight="1" thickBot="1">
      <c r="B10" s="81"/>
      <c r="C10" s="81"/>
      <c r="D10" s="81"/>
      <c r="E10" s="81"/>
      <c r="F10" s="81"/>
      <c r="G10" s="81"/>
      <c r="H10" s="81"/>
      <c r="I10" s="32" t="s">
        <v>9</v>
      </c>
      <c r="J10" s="32" t="s">
        <v>10</v>
      </c>
      <c r="K10" s="31" t="s">
        <v>11</v>
      </c>
      <c r="L10" s="1"/>
      <c r="M10" s="1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47.25" customHeight="1" thickBot="1">
      <c r="B11" s="20" t="s">
        <v>25</v>
      </c>
      <c r="C11" s="17">
        <v>650</v>
      </c>
      <c r="D11" s="18" t="s">
        <v>53</v>
      </c>
      <c r="E11" s="18" t="s">
        <v>53</v>
      </c>
      <c r="F11" s="17"/>
      <c r="G11" s="17"/>
      <c r="H11" s="25">
        <f>H12+H13+H14+H15+H16+H17+H18+H19+H21+H23+H24+H25+H26+H27+H28+H29+H30+H31+H32+H33+H34+H35+H36+H37+H38+H39+H40+H41+H44+H45+H46+H47+H49+H51+H52+H53+H54+H55+H56+H57+H58+H59+H60+H50+H22+H48+H42+H43+H20</f>
        <v>72379.6</v>
      </c>
      <c r="I11" s="25">
        <f>I12+I13+I14+I15+I16+I17+I18+I19+I21+I23+I24+I25+I26+I27+I28+I29+I30+I31+I32+I33+I34+I35+I36+I37+I38+I39+I40+I41+I44+I45+I46+I47+I49+I51+I52+I53+I54+I55+I56+I57+I58+I59+I60+I22+I50+I20</f>
        <v>64070.100000000006</v>
      </c>
      <c r="J11" s="25">
        <f>J24+J25+J26+J27+J28+J29+J39</f>
        <v>952.6999999999999</v>
      </c>
      <c r="K11" s="25">
        <f>K30+K31+K38+K49+K54+K60+K51+K59+K53+K58+K47+K48+K42+K43</f>
        <v>7356.8</v>
      </c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2:45" ht="18" customHeight="1" thickBot="1">
      <c r="B12" s="85" t="s">
        <v>24</v>
      </c>
      <c r="C12" s="40">
        <v>650</v>
      </c>
      <c r="D12" s="41" t="s">
        <v>22</v>
      </c>
      <c r="E12" s="41" t="s">
        <v>23</v>
      </c>
      <c r="F12" s="41">
        <v>8040204</v>
      </c>
      <c r="G12" s="41">
        <v>121</v>
      </c>
      <c r="H12" s="42">
        <f>I12</f>
        <v>9795.6</v>
      </c>
      <c r="I12" s="42">
        <f>9495.6+300</f>
        <v>9795.6</v>
      </c>
      <c r="J12" s="43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15.75" thickBot="1">
      <c r="B13" s="86"/>
      <c r="C13" s="40">
        <v>650</v>
      </c>
      <c r="D13" s="41" t="s">
        <v>22</v>
      </c>
      <c r="E13" s="41" t="s">
        <v>23</v>
      </c>
      <c r="F13" s="41">
        <v>8040205</v>
      </c>
      <c r="G13" s="41">
        <v>121</v>
      </c>
      <c r="H13" s="42">
        <f aca="true" t="shared" si="0" ref="H13:H18">I13</f>
        <v>5229.1</v>
      </c>
      <c r="I13" s="42">
        <f>2995.9+322.9+1910.3</f>
        <v>5229.1</v>
      </c>
      <c r="J13" s="43"/>
      <c r="K13" s="4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45" ht="15.75" thickBot="1">
      <c r="B14" s="86"/>
      <c r="C14" s="40">
        <v>650</v>
      </c>
      <c r="D14" s="41" t="s">
        <v>22</v>
      </c>
      <c r="E14" s="41">
        <v>13</v>
      </c>
      <c r="F14" s="41" t="s">
        <v>57</v>
      </c>
      <c r="G14" s="41">
        <v>122</v>
      </c>
      <c r="H14" s="42">
        <f t="shared" si="0"/>
        <v>591</v>
      </c>
      <c r="I14" s="42">
        <v>591</v>
      </c>
      <c r="J14" s="43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45" ht="15.75" thickBot="1">
      <c r="B15" s="86"/>
      <c r="C15" s="40">
        <v>650</v>
      </c>
      <c r="D15" s="41" t="s">
        <v>22</v>
      </c>
      <c r="E15" s="41">
        <v>13</v>
      </c>
      <c r="F15" s="41">
        <v>8048101</v>
      </c>
      <c r="G15" s="41">
        <v>244</v>
      </c>
      <c r="H15" s="42">
        <f t="shared" si="0"/>
        <v>3351.2</v>
      </c>
      <c r="I15" s="42">
        <f>60+80+35+407.5+38.2+1038.6+306.4+51+316+284.5+149.2+5.2+1.5+369.3+31+177.8</f>
        <v>3351.2</v>
      </c>
      <c r="J15" s="43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2:45" ht="15.75" thickBot="1">
      <c r="B16" s="86"/>
      <c r="C16" s="40">
        <v>650</v>
      </c>
      <c r="D16" s="41" t="s">
        <v>22</v>
      </c>
      <c r="E16" s="41">
        <v>13</v>
      </c>
      <c r="F16" s="41">
        <v>8048101</v>
      </c>
      <c r="G16" s="41">
        <v>852</v>
      </c>
      <c r="H16" s="42">
        <f t="shared" si="0"/>
        <v>100</v>
      </c>
      <c r="I16" s="42">
        <v>100</v>
      </c>
      <c r="J16" s="43"/>
      <c r="K16" s="4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2:45" ht="15.75" thickBot="1">
      <c r="B17" s="86"/>
      <c r="C17" s="40">
        <v>650</v>
      </c>
      <c r="D17" s="41" t="s">
        <v>22</v>
      </c>
      <c r="E17" s="41" t="s">
        <v>47</v>
      </c>
      <c r="F17" s="41" t="s">
        <v>48</v>
      </c>
      <c r="G17" s="41" t="s">
        <v>40</v>
      </c>
      <c r="H17" s="42">
        <f>I17</f>
        <v>100</v>
      </c>
      <c r="I17" s="42">
        <v>100</v>
      </c>
      <c r="J17" s="43"/>
      <c r="K17" s="4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2:45" ht="18.75" customHeight="1" thickBot="1">
      <c r="B18" s="87"/>
      <c r="C18" s="40">
        <v>650</v>
      </c>
      <c r="D18" s="41" t="s">
        <v>23</v>
      </c>
      <c r="E18" s="41">
        <v>10</v>
      </c>
      <c r="F18" s="41">
        <v>8048101</v>
      </c>
      <c r="G18" s="41">
        <v>242</v>
      </c>
      <c r="H18" s="42">
        <f t="shared" si="0"/>
        <v>964.6</v>
      </c>
      <c r="I18" s="42">
        <f>164.6+384.1+415.9</f>
        <v>964.6</v>
      </c>
      <c r="J18" s="43"/>
      <c r="K18" s="44"/>
      <c r="L18" s="1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2:45" ht="61.5" customHeight="1" thickBot="1">
      <c r="B19" s="21" t="s">
        <v>12</v>
      </c>
      <c r="C19" s="40">
        <v>650</v>
      </c>
      <c r="D19" s="41" t="s">
        <v>22</v>
      </c>
      <c r="E19" s="41" t="s">
        <v>26</v>
      </c>
      <c r="F19" s="41">
        <v>7010201</v>
      </c>
      <c r="G19" s="41">
        <v>121</v>
      </c>
      <c r="H19" s="45">
        <f>I19</f>
        <v>1800.9</v>
      </c>
      <c r="I19" s="45">
        <f>1650.9+150</f>
        <v>1800.9</v>
      </c>
      <c r="J19" s="43" t="s">
        <v>66</v>
      </c>
      <c r="K19" s="42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2:45" ht="124.5" customHeight="1" thickBot="1">
      <c r="B20" s="23" t="s">
        <v>84</v>
      </c>
      <c r="C20" s="40">
        <v>650</v>
      </c>
      <c r="D20" s="41" t="s">
        <v>22</v>
      </c>
      <c r="E20" s="41" t="s">
        <v>85</v>
      </c>
      <c r="F20" s="41" t="s">
        <v>86</v>
      </c>
      <c r="G20" s="41" t="s">
        <v>42</v>
      </c>
      <c r="H20" s="45">
        <f>I20</f>
        <v>35.8</v>
      </c>
      <c r="I20" s="45">
        <v>35.8</v>
      </c>
      <c r="J20" s="43"/>
      <c r="K20" s="4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2:45" s="14" customFormat="1" ht="171" customHeight="1" thickBot="1">
      <c r="B21" s="22" t="s">
        <v>32</v>
      </c>
      <c r="C21" s="46">
        <v>650</v>
      </c>
      <c r="D21" s="47" t="s">
        <v>22</v>
      </c>
      <c r="E21" s="47" t="s">
        <v>29</v>
      </c>
      <c r="F21" s="47" t="s">
        <v>30</v>
      </c>
      <c r="G21" s="47" t="s">
        <v>31</v>
      </c>
      <c r="H21" s="48">
        <f>I21</f>
        <v>91.8</v>
      </c>
      <c r="I21" s="48">
        <v>91.8</v>
      </c>
      <c r="J21" s="49"/>
      <c r="K21" s="50"/>
      <c r="L21" s="3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2:45" s="14" customFormat="1" ht="63.75" customHeight="1" thickBot="1">
      <c r="B22" s="38" t="s">
        <v>76</v>
      </c>
      <c r="C22" s="46">
        <v>650</v>
      </c>
      <c r="D22" s="47" t="s">
        <v>22</v>
      </c>
      <c r="E22" s="47" t="s">
        <v>29</v>
      </c>
      <c r="F22" s="47" t="s">
        <v>30</v>
      </c>
      <c r="G22" s="47" t="s">
        <v>31</v>
      </c>
      <c r="H22" s="48">
        <f>I22</f>
        <v>30</v>
      </c>
      <c r="I22" s="48">
        <v>30</v>
      </c>
      <c r="J22" s="49"/>
      <c r="K22" s="50"/>
      <c r="L22" s="3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2:45" s="14" customFormat="1" ht="51.75" customHeight="1" thickBot="1">
      <c r="B23" s="33" t="s">
        <v>69</v>
      </c>
      <c r="C23" s="51">
        <v>650</v>
      </c>
      <c r="D23" s="52" t="s">
        <v>22</v>
      </c>
      <c r="E23" s="52" t="s">
        <v>29</v>
      </c>
      <c r="F23" s="52" t="s">
        <v>30</v>
      </c>
      <c r="G23" s="52" t="s">
        <v>70</v>
      </c>
      <c r="H23" s="53">
        <f>I23</f>
        <v>166.39999999999998</v>
      </c>
      <c r="I23" s="53">
        <f>202.2-35.8</f>
        <v>166.39999999999998</v>
      </c>
      <c r="J23" s="54"/>
      <c r="K23" s="5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2:45" ht="62.25" customHeight="1" thickBot="1">
      <c r="B24" s="85" t="s">
        <v>13</v>
      </c>
      <c r="C24" s="46">
        <v>650</v>
      </c>
      <c r="D24" s="47" t="s">
        <v>26</v>
      </c>
      <c r="E24" s="47" t="s">
        <v>27</v>
      </c>
      <c r="F24" s="47">
        <v>4045118</v>
      </c>
      <c r="G24" s="47">
        <v>121</v>
      </c>
      <c r="H24" s="56">
        <f aca="true" t="shared" si="1" ref="H24:H29">J24</f>
        <v>292.6</v>
      </c>
      <c r="I24" s="56">
        <v>0</v>
      </c>
      <c r="J24" s="56">
        <v>292.6</v>
      </c>
      <c r="K24" s="56">
        <v>0</v>
      </c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70.5" customHeight="1" thickBot="1">
      <c r="B25" s="88"/>
      <c r="C25" s="46">
        <v>650</v>
      </c>
      <c r="D25" s="47" t="s">
        <v>26</v>
      </c>
      <c r="E25" s="47" t="s">
        <v>27</v>
      </c>
      <c r="F25" s="47">
        <v>4045118</v>
      </c>
      <c r="G25" s="47" t="s">
        <v>31</v>
      </c>
      <c r="H25" s="57">
        <f t="shared" si="1"/>
        <v>169.7</v>
      </c>
      <c r="I25" s="57">
        <v>0</v>
      </c>
      <c r="J25" s="57">
        <v>169.7</v>
      </c>
      <c r="K25" s="57">
        <v>0</v>
      </c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48.75" customHeight="1" thickBot="1">
      <c r="B26" s="85" t="s">
        <v>49</v>
      </c>
      <c r="C26" s="46">
        <v>650</v>
      </c>
      <c r="D26" s="47" t="s">
        <v>27</v>
      </c>
      <c r="E26" s="47" t="s">
        <v>23</v>
      </c>
      <c r="F26" s="47" t="s">
        <v>87</v>
      </c>
      <c r="G26" s="47" t="s">
        <v>33</v>
      </c>
      <c r="H26" s="57">
        <f t="shared" si="1"/>
        <v>27.9</v>
      </c>
      <c r="I26" s="57">
        <v>0</v>
      </c>
      <c r="J26" s="57">
        <v>27.9</v>
      </c>
      <c r="K26" s="57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53.25" customHeight="1" thickBot="1">
      <c r="B27" s="89"/>
      <c r="C27" s="46">
        <v>650</v>
      </c>
      <c r="D27" s="47" t="s">
        <v>27</v>
      </c>
      <c r="E27" s="47" t="s">
        <v>23</v>
      </c>
      <c r="F27" s="47" t="s">
        <v>87</v>
      </c>
      <c r="G27" s="47">
        <v>244</v>
      </c>
      <c r="H27" s="57">
        <f t="shared" si="1"/>
        <v>31.1</v>
      </c>
      <c r="I27" s="57">
        <v>0</v>
      </c>
      <c r="J27" s="57">
        <v>31.1</v>
      </c>
      <c r="K27" s="57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40.5" customHeight="1" thickBot="1">
      <c r="B28" s="16" t="s">
        <v>50</v>
      </c>
      <c r="C28" s="46">
        <v>650</v>
      </c>
      <c r="D28" s="47" t="s">
        <v>27</v>
      </c>
      <c r="E28" s="47">
        <v>14</v>
      </c>
      <c r="F28" s="47">
        <v>1315412</v>
      </c>
      <c r="G28" s="47">
        <v>244</v>
      </c>
      <c r="H28" s="57">
        <f t="shared" si="1"/>
        <v>20.5</v>
      </c>
      <c r="I28" s="57">
        <v>0</v>
      </c>
      <c r="J28" s="57">
        <v>20.5</v>
      </c>
      <c r="K28" s="57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41" customHeight="1" thickBot="1">
      <c r="B29" s="23" t="s">
        <v>51</v>
      </c>
      <c r="C29" s="46">
        <v>650</v>
      </c>
      <c r="D29" s="47" t="s">
        <v>27</v>
      </c>
      <c r="E29" s="47">
        <v>14</v>
      </c>
      <c r="F29" s="46">
        <v>1415414</v>
      </c>
      <c r="G29" s="47" t="s">
        <v>31</v>
      </c>
      <c r="H29" s="57">
        <f t="shared" si="1"/>
        <v>9</v>
      </c>
      <c r="I29" s="57"/>
      <c r="J29" s="57">
        <v>9</v>
      </c>
      <c r="K29" s="57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212.25" customHeight="1" thickBot="1">
      <c r="B30" s="36" t="s">
        <v>14</v>
      </c>
      <c r="C30" s="40">
        <v>650</v>
      </c>
      <c r="D30" s="41" t="s">
        <v>27</v>
      </c>
      <c r="E30" s="41">
        <v>14</v>
      </c>
      <c r="F30" s="41">
        <v>1318113</v>
      </c>
      <c r="G30" s="41">
        <v>244</v>
      </c>
      <c r="H30" s="42">
        <f>K30+J30</f>
        <v>89</v>
      </c>
      <c r="I30" s="42">
        <v>0</v>
      </c>
      <c r="J30" s="42">
        <v>0</v>
      </c>
      <c r="K30" s="42">
        <v>89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2.25" customHeight="1" thickBot="1">
      <c r="B31" s="23" t="s">
        <v>15</v>
      </c>
      <c r="C31" s="46">
        <v>650</v>
      </c>
      <c r="D31" s="47" t="s">
        <v>27</v>
      </c>
      <c r="E31" s="47">
        <v>14</v>
      </c>
      <c r="F31" s="47">
        <v>1418114</v>
      </c>
      <c r="G31" s="47">
        <v>244</v>
      </c>
      <c r="H31" s="57">
        <f>K31</f>
        <v>91</v>
      </c>
      <c r="I31" s="57">
        <v>0</v>
      </c>
      <c r="J31" s="57">
        <v>0</v>
      </c>
      <c r="K31" s="57">
        <v>91</v>
      </c>
      <c r="L31" s="1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2:45" ht="22.5" customHeight="1" thickBot="1">
      <c r="B32" s="90" t="s">
        <v>34</v>
      </c>
      <c r="C32" s="40">
        <v>650</v>
      </c>
      <c r="D32" s="41" t="s">
        <v>27</v>
      </c>
      <c r="E32" s="41" t="s">
        <v>35</v>
      </c>
      <c r="F32" s="41" t="s">
        <v>58</v>
      </c>
      <c r="G32" s="41">
        <v>244</v>
      </c>
      <c r="H32" s="42">
        <f aca="true" t="shared" si="2" ref="H32:H37">I32</f>
        <v>246</v>
      </c>
      <c r="I32" s="42">
        <v>246</v>
      </c>
      <c r="J32" s="42">
        <v>0</v>
      </c>
      <c r="K32" s="42"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22.5" customHeight="1" thickBot="1">
      <c r="B33" s="91"/>
      <c r="C33" s="40">
        <v>650</v>
      </c>
      <c r="D33" s="41" t="s">
        <v>27</v>
      </c>
      <c r="E33" s="41" t="s">
        <v>35</v>
      </c>
      <c r="F33" s="41" t="s">
        <v>59</v>
      </c>
      <c r="G33" s="41">
        <v>244</v>
      </c>
      <c r="H33" s="42">
        <f t="shared" si="2"/>
        <v>26</v>
      </c>
      <c r="I33" s="58">
        <f>226-200</f>
        <v>26</v>
      </c>
      <c r="J33" s="42">
        <v>0</v>
      </c>
      <c r="K33" s="42">
        <v>0</v>
      </c>
      <c r="L33" s="1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22.5" customHeight="1" thickBot="1">
      <c r="B34" s="91"/>
      <c r="C34" s="40">
        <v>650</v>
      </c>
      <c r="D34" s="41" t="s">
        <v>27</v>
      </c>
      <c r="E34" s="41" t="s">
        <v>35</v>
      </c>
      <c r="F34" s="41" t="s">
        <v>60</v>
      </c>
      <c r="G34" s="41">
        <v>244</v>
      </c>
      <c r="H34" s="42">
        <f t="shared" si="2"/>
        <v>1410</v>
      </c>
      <c r="I34" s="58">
        <f>200+200+10+1000</f>
        <v>1410</v>
      </c>
      <c r="J34" s="42">
        <v>0</v>
      </c>
      <c r="K34" s="42"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22.5" customHeight="1" thickBot="1">
      <c r="B35" s="91"/>
      <c r="C35" s="40">
        <v>650</v>
      </c>
      <c r="D35" s="41" t="s">
        <v>27</v>
      </c>
      <c r="E35" s="41" t="s">
        <v>35</v>
      </c>
      <c r="F35" s="41" t="s">
        <v>61</v>
      </c>
      <c r="G35" s="41">
        <v>244</v>
      </c>
      <c r="H35" s="42">
        <f t="shared" si="2"/>
        <v>222.5</v>
      </c>
      <c r="I35" s="42">
        <f>212.5+10</f>
        <v>222.5</v>
      </c>
      <c r="J35" s="42">
        <v>0</v>
      </c>
      <c r="K35" s="42"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2:45" ht="22.5" customHeight="1" thickBot="1">
      <c r="B36" s="91"/>
      <c r="C36" s="40">
        <v>650</v>
      </c>
      <c r="D36" s="41" t="s">
        <v>27</v>
      </c>
      <c r="E36" s="41" t="s">
        <v>35</v>
      </c>
      <c r="F36" s="41" t="s">
        <v>62</v>
      </c>
      <c r="G36" s="41">
        <v>244</v>
      </c>
      <c r="H36" s="42">
        <f t="shared" si="2"/>
        <v>10</v>
      </c>
      <c r="I36" s="42">
        <v>10</v>
      </c>
      <c r="J36" s="42">
        <v>0</v>
      </c>
      <c r="K36" s="42"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22.5" customHeight="1" thickBot="1">
      <c r="B37" s="92"/>
      <c r="C37" s="40">
        <v>650</v>
      </c>
      <c r="D37" s="41" t="s">
        <v>27</v>
      </c>
      <c r="E37" s="41" t="s">
        <v>35</v>
      </c>
      <c r="F37" s="41" t="s">
        <v>63</v>
      </c>
      <c r="G37" s="41">
        <v>244</v>
      </c>
      <c r="H37" s="42">
        <f t="shared" si="2"/>
        <v>10</v>
      </c>
      <c r="I37" s="42">
        <v>10</v>
      </c>
      <c r="J37" s="42">
        <v>0</v>
      </c>
      <c r="K37" s="42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91.5" customHeight="1" thickBot="1">
      <c r="B38" s="22" t="s">
        <v>16</v>
      </c>
      <c r="C38" s="46">
        <v>650</v>
      </c>
      <c r="D38" s="47" t="s">
        <v>23</v>
      </c>
      <c r="E38" s="47" t="s">
        <v>22</v>
      </c>
      <c r="F38" s="47" t="s">
        <v>39</v>
      </c>
      <c r="G38" s="47">
        <v>121</v>
      </c>
      <c r="H38" s="57">
        <f>K38</f>
        <v>280.29999999999995</v>
      </c>
      <c r="I38" s="57">
        <v>0</v>
      </c>
      <c r="J38" s="57">
        <v>0</v>
      </c>
      <c r="K38" s="57">
        <f>547.9-267.6</f>
        <v>280.29999999999995</v>
      </c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91.5" customHeight="1" thickBot="1">
      <c r="B39" s="37" t="s">
        <v>16</v>
      </c>
      <c r="C39" s="46">
        <v>650</v>
      </c>
      <c r="D39" s="47" t="s">
        <v>23</v>
      </c>
      <c r="E39" s="47" t="s">
        <v>22</v>
      </c>
      <c r="F39" s="47" t="s">
        <v>73</v>
      </c>
      <c r="G39" s="47">
        <v>121</v>
      </c>
      <c r="H39" s="57">
        <f>J39</f>
        <v>401.9</v>
      </c>
      <c r="I39" s="57">
        <v>0</v>
      </c>
      <c r="J39" s="57">
        <f>207.3+194.6</f>
        <v>401.9</v>
      </c>
      <c r="K39" s="57"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60.75" customHeight="1" thickBot="1">
      <c r="B40" s="34" t="s">
        <v>74</v>
      </c>
      <c r="C40" s="51">
        <v>650</v>
      </c>
      <c r="D40" s="52" t="s">
        <v>23</v>
      </c>
      <c r="E40" s="52" t="s">
        <v>75</v>
      </c>
      <c r="F40" s="52" t="s">
        <v>41</v>
      </c>
      <c r="G40" s="52" t="s">
        <v>42</v>
      </c>
      <c r="H40" s="53">
        <f>I40</f>
        <v>2912.5</v>
      </c>
      <c r="I40" s="53">
        <f>774+992.6-100+135+336.6+774.3</f>
        <v>2912.5</v>
      </c>
      <c r="J40" s="54"/>
      <c r="K40" s="5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36" customHeight="1" thickBot="1">
      <c r="B41" s="22" t="s">
        <v>17</v>
      </c>
      <c r="C41" s="46">
        <v>650</v>
      </c>
      <c r="D41" s="47" t="s">
        <v>43</v>
      </c>
      <c r="E41" s="47" t="s">
        <v>22</v>
      </c>
      <c r="F41" s="47">
        <v>7028113</v>
      </c>
      <c r="G41" s="47">
        <v>244</v>
      </c>
      <c r="H41" s="57">
        <f aca="true" t="shared" si="3" ref="H41:H46">I41</f>
        <v>1715.3</v>
      </c>
      <c r="I41" s="57">
        <f>1415.3+300</f>
        <v>1715.3</v>
      </c>
      <c r="J41" s="57">
        <v>0</v>
      </c>
      <c r="K41" s="57">
        <v>0</v>
      </c>
      <c r="L41" s="1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41" customHeight="1" thickBot="1">
      <c r="B42" s="75" t="s">
        <v>80</v>
      </c>
      <c r="C42" s="46">
        <v>650</v>
      </c>
      <c r="D42" s="47" t="s">
        <v>43</v>
      </c>
      <c r="E42" s="47" t="s">
        <v>22</v>
      </c>
      <c r="F42" s="47" t="s">
        <v>83</v>
      </c>
      <c r="G42" s="47" t="s">
        <v>31</v>
      </c>
      <c r="H42" s="57">
        <f>K42</f>
        <v>2070.9</v>
      </c>
      <c r="I42" s="57">
        <v>0</v>
      </c>
      <c r="J42" s="57">
        <v>0</v>
      </c>
      <c r="K42" s="57">
        <v>2070.9</v>
      </c>
      <c r="L42" s="1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2:45" ht="164.25" customHeight="1" thickBot="1">
      <c r="B43" s="75" t="s">
        <v>81</v>
      </c>
      <c r="C43" s="46">
        <v>650</v>
      </c>
      <c r="D43" s="47" t="s">
        <v>43</v>
      </c>
      <c r="E43" s="47" t="s">
        <v>22</v>
      </c>
      <c r="F43" s="47" t="s">
        <v>82</v>
      </c>
      <c r="G43" s="47" t="s">
        <v>31</v>
      </c>
      <c r="H43" s="57">
        <f>K43</f>
        <v>1345.8</v>
      </c>
      <c r="I43" s="57">
        <v>0</v>
      </c>
      <c r="J43" s="57">
        <v>0</v>
      </c>
      <c r="K43" s="57">
        <v>1345.8</v>
      </c>
      <c r="L43" s="1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36" customHeight="1" thickBot="1">
      <c r="B44" s="33" t="s">
        <v>67</v>
      </c>
      <c r="C44" s="51">
        <v>650</v>
      </c>
      <c r="D44" s="52" t="s">
        <v>43</v>
      </c>
      <c r="E44" s="52" t="s">
        <v>26</v>
      </c>
      <c r="F44" s="52" t="s">
        <v>68</v>
      </c>
      <c r="G44" s="52" t="s">
        <v>31</v>
      </c>
      <c r="H44" s="59">
        <f>I44</f>
        <v>1750.6999999999998</v>
      </c>
      <c r="I44" s="59">
        <f>1199.7+621+260-300-30</f>
        <v>1750.6999999999998</v>
      </c>
      <c r="J44" s="59"/>
      <c r="K44" s="59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:45" ht="34.5" customHeight="1" thickBot="1">
      <c r="B45" s="22" t="s">
        <v>18</v>
      </c>
      <c r="C45" s="46">
        <v>650</v>
      </c>
      <c r="D45" s="47" t="s">
        <v>43</v>
      </c>
      <c r="E45" s="47" t="s">
        <v>27</v>
      </c>
      <c r="F45" s="47">
        <v>7028601</v>
      </c>
      <c r="G45" s="47">
        <v>244</v>
      </c>
      <c r="H45" s="57">
        <f t="shared" si="3"/>
        <v>2040.6</v>
      </c>
      <c r="I45" s="57">
        <f>1084.7+955.9</f>
        <v>2040.6</v>
      </c>
      <c r="J45" s="57">
        <v>0</v>
      </c>
      <c r="K45" s="57">
        <v>0</v>
      </c>
      <c r="L45" s="1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:45" ht="123" customHeight="1" thickBot="1">
      <c r="B46" s="23" t="s">
        <v>19</v>
      </c>
      <c r="C46" s="46">
        <v>650</v>
      </c>
      <c r="D46" s="47" t="s">
        <v>43</v>
      </c>
      <c r="E46" s="47" t="s">
        <v>27</v>
      </c>
      <c r="F46" s="47">
        <v>7028602</v>
      </c>
      <c r="G46" s="47">
        <v>244</v>
      </c>
      <c r="H46" s="57">
        <f t="shared" si="3"/>
        <v>1801</v>
      </c>
      <c r="I46" s="57">
        <f>1500+1+300</f>
        <v>1801</v>
      </c>
      <c r="J46" s="57"/>
      <c r="K46" s="5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:45" ht="35.25" customHeight="1" thickBot="1">
      <c r="B47" s="22" t="s">
        <v>36</v>
      </c>
      <c r="C47" s="46">
        <v>650</v>
      </c>
      <c r="D47" s="47" t="s">
        <v>43</v>
      </c>
      <c r="E47" s="47" t="s">
        <v>27</v>
      </c>
      <c r="F47" s="47" t="s">
        <v>37</v>
      </c>
      <c r="G47" s="47">
        <v>244</v>
      </c>
      <c r="H47" s="57">
        <f>I47+K47</f>
        <v>250</v>
      </c>
      <c r="I47" s="57">
        <v>250</v>
      </c>
      <c r="J47" s="57"/>
      <c r="K47" s="5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:45" ht="96" customHeight="1" thickBot="1">
      <c r="B48" s="73" t="s">
        <v>78</v>
      </c>
      <c r="C48" s="46">
        <v>650</v>
      </c>
      <c r="D48" s="47" t="s">
        <v>43</v>
      </c>
      <c r="E48" s="47" t="s">
        <v>27</v>
      </c>
      <c r="F48" s="47" t="s">
        <v>79</v>
      </c>
      <c r="G48" s="47" t="s">
        <v>31</v>
      </c>
      <c r="H48" s="57">
        <f>K48</f>
        <v>300</v>
      </c>
      <c r="I48" s="57"/>
      <c r="J48" s="57"/>
      <c r="K48" s="57">
        <v>300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:45" ht="74.25" customHeight="1" thickBot="1">
      <c r="B49" s="22" t="s">
        <v>20</v>
      </c>
      <c r="C49" s="46">
        <v>650</v>
      </c>
      <c r="D49" s="47" t="s">
        <v>43</v>
      </c>
      <c r="E49" s="47" t="s">
        <v>27</v>
      </c>
      <c r="F49" s="47">
        <v>7028605</v>
      </c>
      <c r="G49" s="47">
        <v>244</v>
      </c>
      <c r="H49" s="57">
        <f>I49+K49</f>
        <v>5346.099999999999</v>
      </c>
      <c r="I49" s="57">
        <f>50+1107+970.4+314+1421.8+748.6+50+19.7+1000-900+30.5-0.1-100+634.2</f>
        <v>5346.099999999999</v>
      </c>
      <c r="J49" s="57"/>
      <c r="K49" s="57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:45" ht="64.5" customHeight="1" thickBot="1">
      <c r="B50" s="74" t="s">
        <v>77</v>
      </c>
      <c r="C50" s="46">
        <v>650</v>
      </c>
      <c r="D50" s="47" t="s">
        <v>43</v>
      </c>
      <c r="E50" s="47" t="s">
        <v>27</v>
      </c>
      <c r="F50" s="47" t="s">
        <v>55</v>
      </c>
      <c r="G50" s="47" t="s">
        <v>31</v>
      </c>
      <c r="H50" s="57">
        <f>I50</f>
        <v>100</v>
      </c>
      <c r="I50" s="57">
        <v>100</v>
      </c>
      <c r="J50" s="57"/>
      <c r="K50" s="5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:45" ht="45.75" customHeight="1" thickBot="1">
      <c r="B51" s="16" t="s">
        <v>44</v>
      </c>
      <c r="C51" s="46">
        <v>650</v>
      </c>
      <c r="D51" s="47" t="s">
        <v>43</v>
      </c>
      <c r="E51" s="47" t="s">
        <v>27</v>
      </c>
      <c r="F51" s="60" t="s">
        <v>55</v>
      </c>
      <c r="G51" s="47">
        <v>244</v>
      </c>
      <c r="H51" s="57">
        <f>I51+K51</f>
        <v>670.8</v>
      </c>
      <c r="I51" s="57">
        <v>0</v>
      </c>
      <c r="J51" s="57"/>
      <c r="K51" s="57">
        <v>670.8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66.75" customHeight="1" thickBot="1">
      <c r="B52" s="35" t="s">
        <v>71</v>
      </c>
      <c r="C52" s="46">
        <v>650</v>
      </c>
      <c r="D52" s="47" t="s">
        <v>43</v>
      </c>
      <c r="E52" s="47" t="s">
        <v>43</v>
      </c>
      <c r="F52" s="60" t="s">
        <v>68</v>
      </c>
      <c r="G52" s="47" t="s">
        <v>31</v>
      </c>
      <c r="H52" s="57">
        <f>I52</f>
        <v>900</v>
      </c>
      <c r="I52" s="57">
        <v>900</v>
      </c>
      <c r="J52" s="57"/>
      <c r="K52" s="5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t="23.25" customHeight="1" thickBot="1">
      <c r="B53" s="94" t="s">
        <v>38</v>
      </c>
      <c r="C53" s="46">
        <v>650</v>
      </c>
      <c r="D53" s="47" t="s">
        <v>28</v>
      </c>
      <c r="E53" s="47" t="s">
        <v>22</v>
      </c>
      <c r="F53" s="52" t="s">
        <v>41</v>
      </c>
      <c r="G53" s="47">
        <v>611</v>
      </c>
      <c r="H53" s="57">
        <f>K53</f>
        <v>2295</v>
      </c>
      <c r="I53" s="57">
        <v>0</v>
      </c>
      <c r="J53" s="57">
        <v>0</v>
      </c>
      <c r="K53" s="57">
        <v>2295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t="20.25" customHeight="1" thickBot="1">
      <c r="B54" s="95"/>
      <c r="C54" s="46">
        <v>650</v>
      </c>
      <c r="D54" s="47" t="s">
        <v>28</v>
      </c>
      <c r="E54" s="47" t="s">
        <v>22</v>
      </c>
      <c r="F54" s="47" t="s">
        <v>41</v>
      </c>
      <c r="G54" s="47">
        <v>611</v>
      </c>
      <c r="H54" s="57">
        <f>I54+K54</f>
        <v>15996.400000000001</v>
      </c>
      <c r="I54" s="57">
        <f>16392.7-396.3</f>
        <v>15996.400000000001</v>
      </c>
      <c r="J54" s="57">
        <v>0</v>
      </c>
      <c r="K54" s="57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t="21.75" customHeight="1" thickBot="1">
      <c r="B55" s="95"/>
      <c r="C55" s="46">
        <v>650</v>
      </c>
      <c r="D55" s="47" t="s">
        <v>28</v>
      </c>
      <c r="E55" s="47" t="s">
        <v>22</v>
      </c>
      <c r="F55" s="47" t="s">
        <v>41</v>
      </c>
      <c r="G55" s="47" t="s">
        <v>45</v>
      </c>
      <c r="H55" s="57">
        <f>I55+K55</f>
        <v>396.3</v>
      </c>
      <c r="I55" s="57">
        <v>396.3</v>
      </c>
      <c r="J55" s="57">
        <v>0</v>
      </c>
      <c r="K55" s="57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:45" ht="15.75" thickBot="1">
      <c r="B56" s="96"/>
      <c r="C56" s="46">
        <v>650</v>
      </c>
      <c r="D56" s="47" t="s">
        <v>28</v>
      </c>
      <c r="E56" s="47" t="s">
        <v>22</v>
      </c>
      <c r="F56" s="47" t="s">
        <v>73</v>
      </c>
      <c r="G56" s="47" t="s">
        <v>42</v>
      </c>
      <c r="H56" s="57">
        <f>I56</f>
        <v>3938.4</v>
      </c>
      <c r="I56" s="57">
        <f>4073.4-135</f>
        <v>3938.4</v>
      </c>
      <c r="J56" s="57">
        <v>0</v>
      </c>
      <c r="K56" s="57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:45" ht="47.25" customHeight="1" thickBot="1">
      <c r="B57" s="24" t="s">
        <v>21</v>
      </c>
      <c r="C57" s="61">
        <v>650</v>
      </c>
      <c r="D57" s="62">
        <v>10</v>
      </c>
      <c r="E57" s="62" t="s">
        <v>22</v>
      </c>
      <c r="F57" s="62">
        <v>7028108</v>
      </c>
      <c r="G57" s="62">
        <v>312</v>
      </c>
      <c r="H57" s="63">
        <f>I57</f>
        <v>240</v>
      </c>
      <c r="I57" s="63">
        <v>240</v>
      </c>
      <c r="J57" s="63">
        <v>0</v>
      </c>
      <c r="K57" s="63"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2:45" ht="25.5" customHeight="1" thickBot="1">
      <c r="B58" s="93" t="s">
        <v>46</v>
      </c>
      <c r="C58" s="64">
        <v>650</v>
      </c>
      <c r="D58" s="65">
        <v>11</v>
      </c>
      <c r="E58" s="66" t="s">
        <v>22</v>
      </c>
      <c r="F58" s="62" t="s">
        <v>41</v>
      </c>
      <c r="G58" s="62" t="s">
        <v>56</v>
      </c>
      <c r="H58" s="63">
        <f>K58</f>
        <v>214</v>
      </c>
      <c r="I58" s="63">
        <v>0</v>
      </c>
      <c r="J58" s="63"/>
      <c r="K58" s="63">
        <v>214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:45" ht="15.75" thickBot="1">
      <c r="B59" s="89"/>
      <c r="C59" s="64">
        <v>650</v>
      </c>
      <c r="D59" s="65">
        <v>11</v>
      </c>
      <c r="E59" s="66" t="s">
        <v>22</v>
      </c>
      <c r="F59" s="67" t="s">
        <v>41</v>
      </c>
      <c r="G59" s="68">
        <v>611</v>
      </c>
      <c r="H59" s="69">
        <f>I59+K59</f>
        <v>2391.9</v>
      </c>
      <c r="I59" s="70">
        <f>2501.9-110</f>
        <v>2391.9</v>
      </c>
      <c r="J59" s="71"/>
      <c r="K59" s="72"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:45" ht="16.5" thickBot="1">
      <c r="B60" s="88"/>
      <c r="C60" s="15">
        <v>650</v>
      </c>
      <c r="D60" s="6">
        <v>11</v>
      </c>
      <c r="E60" s="7" t="s">
        <v>22</v>
      </c>
      <c r="F60" s="8" t="s">
        <v>41</v>
      </c>
      <c r="G60" s="9" t="s">
        <v>45</v>
      </c>
      <c r="H60" s="29">
        <f>I60+K60</f>
        <v>110</v>
      </c>
      <c r="I60" s="26">
        <v>110</v>
      </c>
      <c r="J60" s="27"/>
      <c r="K60" s="28"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:45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:45" ht="15.75">
      <c r="B62" s="1"/>
      <c r="C62" s="10"/>
      <c r="D62" s="10"/>
      <c r="E62" s="11"/>
      <c r="F62" s="11"/>
      <c r="G62" s="12"/>
      <c r="H62" s="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:45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:45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:45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:45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:45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:45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:45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:45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:45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:45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:45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:45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2:45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:45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:45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:45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2:45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2:45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2:45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2:45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2:45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2:45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2:45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2:45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2:45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2:45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2:45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2:45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2:45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:45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:4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:4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:4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:4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:4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:4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:4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:4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:4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:45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:45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2:4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2:4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2:45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2:45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2:45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2:45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2:45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2:45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2:45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2:45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2:45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2:45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2:45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2:45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2:45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2:45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2:45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2:45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2:45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2:45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2:45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2:45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2:45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2:45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2:45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2:45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2:45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2:45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2:45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11" ht="1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5">
      <c r="B168" s="1"/>
      <c r="C168" s="1"/>
      <c r="D168" s="1"/>
      <c r="E168" s="1"/>
      <c r="F168" s="1"/>
      <c r="G168" s="1"/>
      <c r="H168" s="1"/>
      <c r="I168" s="1"/>
      <c r="J168" s="1"/>
      <c r="K168" s="1"/>
    </row>
  </sheetData>
  <sheetProtection/>
  <mergeCells count="21">
    <mergeCell ref="B24:B25"/>
    <mergeCell ref="B26:B27"/>
    <mergeCell ref="B32:B37"/>
    <mergeCell ref="B58:B60"/>
    <mergeCell ref="B53:B56"/>
    <mergeCell ref="H9:H10"/>
    <mergeCell ref="I9:K9"/>
    <mergeCell ref="B12:B18"/>
    <mergeCell ref="B9:B10"/>
    <mergeCell ref="C9:C10"/>
    <mergeCell ref="D9:D10"/>
    <mergeCell ref="E9:E10"/>
    <mergeCell ref="F9:F10"/>
    <mergeCell ref="G9:G10"/>
    <mergeCell ref="I8:K8"/>
    <mergeCell ref="B7:K7"/>
    <mergeCell ref="B1:K1"/>
    <mergeCell ref="B2:K2"/>
    <mergeCell ref="B3:K3"/>
    <mergeCell ref="B4:K4"/>
    <mergeCell ref="B6:K6"/>
  </mergeCells>
  <printOptions/>
  <pageMargins left="0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2014-08-26T06:52:01Z</dcterms:modified>
  <cp:category/>
  <cp:version/>
  <cp:contentType/>
  <cp:contentStatus/>
</cp:coreProperties>
</file>