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5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I53" i="1" l="1"/>
  <c r="I20" i="1"/>
  <c r="K54" i="1"/>
  <c r="H55" i="1"/>
  <c r="I50" i="1"/>
  <c r="I49" i="1" s="1"/>
  <c r="H51" i="1"/>
  <c r="I58" i="1" l="1"/>
  <c r="H53" i="1" l="1"/>
  <c r="I46" i="1"/>
  <c r="H45" i="1"/>
  <c r="I43" i="1" l="1"/>
  <c r="H25" i="1"/>
  <c r="I16" i="1"/>
  <c r="H52" i="1" l="1"/>
  <c r="H50" i="1"/>
  <c r="H49" i="1" s="1"/>
  <c r="I17" i="1"/>
  <c r="I38" i="1" l="1"/>
  <c r="H38" i="1" s="1"/>
  <c r="H42" i="1"/>
  <c r="H41" i="1"/>
  <c r="H20" i="1"/>
  <c r="J60" i="1"/>
  <c r="I60" i="1"/>
  <c r="K60" i="1"/>
  <c r="J54" i="1"/>
  <c r="K11" i="1"/>
  <c r="H27" i="1" l="1"/>
  <c r="H26" i="1"/>
  <c r="J35" i="1"/>
  <c r="H35" i="1" s="1"/>
  <c r="I56" i="1"/>
  <c r="I54" i="1" s="1"/>
  <c r="I48" i="1" l="1"/>
  <c r="H54" i="1"/>
  <c r="H48" i="1" s="1"/>
  <c r="H44" i="1"/>
  <c r="H47" i="1" l="1"/>
  <c r="H46" i="1"/>
  <c r="H43" i="1"/>
  <c r="H40" i="1"/>
  <c r="H39" i="1"/>
  <c r="J34" i="1"/>
  <c r="H32" i="1"/>
  <c r="H33" i="1"/>
  <c r="J31" i="1"/>
  <c r="H29" i="1"/>
  <c r="I14" i="1"/>
  <c r="I12" i="1" s="1"/>
  <c r="I11" i="1" s="1"/>
  <c r="H24" i="1"/>
  <c r="H23" i="1"/>
  <c r="H22" i="1"/>
  <c r="H21" i="1"/>
  <c r="J30" i="1" l="1"/>
  <c r="J11" i="1" s="1"/>
  <c r="H11" i="1" s="1"/>
  <c r="H19" i="1"/>
  <c r="H65" i="1"/>
  <c r="H62" i="1"/>
  <c r="H59" i="1"/>
  <c r="H30" i="1" l="1"/>
  <c r="H64" i="1"/>
  <c r="H61" i="1"/>
  <c r="H63" i="1" l="1"/>
  <c r="H60" i="1" s="1"/>
  <c r="H58" i="1"/>
  <c r="H57" i="1" l="1"/>
  <c r="H37" i="1"/>
  <c r="H31" i="1"/>
  <c r="H36" i="1"/>
  <c r="H34" i="1"/>
  <c r="H16" i="1"/>
  <c r="H14" i="1"/>
  <c r="H28" i="1"/>
  <c r="H15" i="1"/>
  <c r="H13" i="1"/>
  <c r="H18" i="1"/>
  <c r="H12" i="1" l="1"/>
  <c r="H17" i="1"/>
  <c r="H56" i="1"/>
</calcChain>
</file>

<file path=xl/sharedStrings.xml><?xml version="1.0" encoding="utf-8"?>
<sst xmlns="http://schemas.openxmlformats.org/spreadsheetml/2006/main" count="245" uniqueCount="105">
  <si>
    <t>к решению Совета депутатов</t>
  </si>
  <si>
    <t>тыс. рублей</t>
  </si>
  <si>
    <t>Вед</t>
  </si>
  <si>
    <t>Рз</t>
  </si>
  <si>
    <t>ПР</t>
  </si>
  <si>
    <t>ЦСР</t>
  </si>
  <si>
    <t>ВР</t>
  </si>
  <si>
    <t>Сумма - всего</t>
  </si>
  <si>
    <t>в том числе</t>
  </si>
  <si>
    <t>Расходы, осуществляемые по вопросам местного значения</t>
  </si>
  <si>
    <t>Расходы, осуществляемые за счет средств регионального бюджета</t>
  </si>
  <si>
    <t>Расходы, осуществляемые за счет иных межбюджетных трансфертов из бюджета муниципального района</t>
  </si>
  <si>
    <t>Глава (высшее должностное лицо) муниципального образования</t>
  </si>
  <si>
    <t>Мероприятия в области  жилищного хозяйства</t>
  </si>
  <si>
    <t>Уличное освещение</t>
  </si>
  <si>
    <t>Прочие мероприятия по благоустройству городских округов и поселений</t>
  </si>
  <si>
    <t>Доплаты к пенсиям муниципальных служащих</t>
  </si>
  <si>
    <t>01</t>
  </si>
  <si>
    <t>04</t>
  </si>
  <si>
    <t>администрация сельского поселения Луговской</t>
  </si>
  <si>
    <t>02</t>
  </si>
  <si>
    <t>03</t>
  </si>
  <si>
    <t>08</t>
  </si>
  <si>
    <t>13</t>
  </si>
  <si>
    <t>244</t>
  </si>
  <si>
    <t>121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</si>
  <si>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Луговской на 2014 – 2016 годы»</t>
  </si>
  <si>
    <t>09</t>
  </si>
  <si>
    <t>Содержание мест захоронения</t>
  </si>
  <si>
    <t>Культура и кинематография</t>
  </si>
  <si>
    <t>870</t>
  </si>
  <si>
    <t>7020059</t>
  </si>
  <si>
    <t>540</t>
  </si>
  <si>
    <t>05</t>
  </si>
  <si>
    <t>612</t>
  </si>
  <si>
    <t>Физическая культура и спорт</t>
  </si>
  <si>
    <t>11</t>
  </si>
  <si>
    <t>сельского поселения Луговской</t>
  </si>
  <si>
    <t>00</t>
  </si>
  <si>
    <t>Наименование главного распорядителя бюджетных средств</t>
  </si>
  <si>
    <t>1409101</t>
  </si>
  <si>
    <t>Ведомственная структура расходов</t>
  </si>
  <si>
    <t>0,00</t>
  </si>
  <si>
    <t>бюджета сельского поселения Луговской на 2015 год</t>
  </si>
  <si>
    <t>Резервный фонд сельского поселения Луговской</t>
  </si>
  <si>
    <t xml:space="preserve">Прочие мероприятия органов местного самоуправления </t>
  </si>
  <si>
    <t>Формирование архивных фондов</t>
  </si>
  <si>
    <t>"Содействие в развитие сельско хозяйственного производства. Создание условий для развития малого предпринимательства"</t>
  </si>
  <si>
    <t>Осуществление муниципального лесного контроля и надзора</t>
  </si>
  <si>
    <t>"Создание условий для обеспечения жителей поселений услугами связи, общественного питания, торговли, бытового обслуживания"</t>
  </si>
  <si>
    <t>242</t>
  </si>
  <si>
    <t>122</t>
  </si>
  <si>
    <t xml:space="preserve">МП " Комплексные мероприятия по профилактика правонарушений в сельском поселение Луговской на 2015-2017гг." </t>
  </si>
  <si>
    <t>14</t>
  </si>
  <si>
    <t>Дорожное хозяйство (Дорожные фонды)</t>
  </si>
  <si>
    <t>12</t>
  </si>
  <si>
    <t>Другие вопросы в области национальной экономики</t>
  </si>
  <si>
    <t>8040000</t>
  </si>
  <si>
    <t>000</t>
  </si>
  <si>
    <t>Прочие мероприятия органов местного самоуправления (уплата земельного налога)</t>
  </si>
  <si>
    <t>851</t>
  </si>
  <si>
    <t>Прочие мероприятия органов местного самоуправления (уплата прочих налогов,сборов)</t>
  </si>
  <si>
    <t>80П9101</t>
  </si>
  <si>
    <t>0708101</t>
  </si>
  <si>
    <t>Благоустройство</t>
  </si>
  <si>
    <t>0000000</t>
  </si>
  <si>
    <t>Прочие мероприятия органов местного самоуправления (уплата прочих налогов, штрафов)</t>
  </si>
  <si>
    <t>3309101</t>
  </si>
  <si>
    <t>4909101</t>
  </si>
  <si>
    <t>4809101</t>
  </si>
  <si>
    <t>МП "Развитие муниципальной службы и кадрового резерва в сельском поселении Луговской 2014-2016 годы"</t>
  </si>
  <si>
    <t xml:space="preserve">МП "Профилактика терроризма и экстремизма, а также минимизации и \или\ ликвидации последствий проявления терроризма и эктремизма на территории сельского поселения Луговской на 2014-2016годы"" </t>
  </si>
  <si>
    <t xml:space="preserve"> мероприятия на  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 в рамках Муниципальной программы «Комплексные мероприятия по профилактике правонарушений, терроризма и экстремизма, а также минимизации и ликвидации последствий проявлений терроризма и экстремизма в Ханты-Мансийском районе на 2014-2017годы»</t>
  </si>
  <si>
    <t>1317101</t>
  </si>
  <si>
    <t>1317102</t>
  </si>
  <si>
    <t>мероприятия на  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 в рамках Муниципальной программы «Комплексные мероприятия по профилактике правонарушений, терроризма и экстремизма, а также минимизации и ликвидации последствий проявлений терроризма и экстремизма в Ханты-Мансийском районе на 2014-2017годы»за счет средств бюджета сельского поселения;</t>
  </si>
  <si>
    <t>Субвенция на осуществление  переданных  полномочий 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 за счет средств федерального бюджета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</si>
  <si>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</t>
  </si>
  <si>
    <t>1315930</t>
  </si>
  <si>
    <t>7035118</t>
  </si>
  <si>
    <t>1315443</t>
  </si>
  <si>
    <t>Субсидии на создание условий для деятельности добровольных формирований населения по охране общественного порядка в рамках Подпрограмма  «Профилактика правонарушений» муниципальной программы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вХанты-Мансийскомрайоне на 2014 – 2017 годы» средства из бюджета автономного округа.</t>
  </si>
  <si>
    <t>Передача средств в рамках соглашений по передаче полномочий с уровня муниципального района на содержание вертолетных площадок</t>
  </si>
  <si>
    <t>7028601</t>
  </si>
  <si>
    <t>8049101</t>
  </si>
  <si>
    <t>7029101</t>
  </si>
  <si>
    <t>Муниципальная программа «Содействие занятости населения Ханты-Мансийского района на 2014 – 2017годы»</t>
  </si>
  <si>
    <t>8079101</t>
  </si>
  <si>
    <t>Ведомственная целевая программа «Повышение эффективности бюджетных расходов  сельского поселения Луговской на 2013-2018 годы»</t>
  </si>
  <si>
    <t>Ведомственная целевая программа «Управление муниципальными финансами в сельском поселении Луговской на 2014-2020 годы»</t>
  </si>
  <si>
    <t>Муниципальная программа "Улучшение жилищных условий жителей сельского поселения Луговской на 2014-2016 годы"</t>
  </si>
  <si>
    <t>1109111</t>
  </si>
  <si>
    <t>Жилищное хозяйство</t>
  </si>
  <si>
    <t>Прочие мероприятия органов местного самоуправления</t>
  </si>
  <si>
    <t xml:space="preserve">Реализация дополнительных мероприятий направленных на снежение напряженности на рынке труда </t>
  </si>
  <si>
    <t>Коммунальное хозяйство</t>
  </si>
  <si>
    <t>Жилищное-коммунальное хозяйство хозяйство</t>
  </si>
  <si>
    <t>Приложение 3</t>
  </si>
  <si>
    <t>7029801</t>
  </si>
  <si>
    <t>7029601</t>
  </si>
  <si>
    <t>810</t>
  </si>
  <si>
    <t xml:space="preserve">Субсидия на капитальный ремонт многоквартирных домов сельского поселения </t>
  </si>
  <si>
    <t>Расходы на финансирование наказов избирателей депутатам Думы Ханты-Мансийского автономного округа-Югры</t>
  </si>
  <si>
    <t>7035608</t>
  </si>
  <si>
    <r>
      <t xml:space="preserve">от </t>
    </r>
    <r>
      <rPr>
        <b/>
        <sz val="12"/>
        <color rgb="FF000000"/>
        <rFont val="Times New Roman"/>
        <family val="1"/>
        <charset val="204"/>
      </rPr>
      <t xml:space="preserve">16.02.2015 </t>
    </r>
    <r>
      <rPr>
        <sz val="12"/>
        <color rgb="FF000000"/>
        <rFont val="Times New Roman"/>
        <family val="1"/>
        <charset val="204"/>
      </rPr>
      <t xml:space="preserve">года № </t>
    </r>
    <r>
      <rPr>
        <b/>
        <sz val="12"/>
        <color rgb="FF000000"/>
        <rFont val="Times New Roman"/>
        <family val="1"/>
        <charset val="204"/>
      </rPr>
      <t>235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</si>
</sst>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Fill="1" applyBorder="1" applyAlignment="1">
      <alignment horizontal="center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43" fontId="0" fillId="0" borderId="0" xfId="1" applyFont="1" applyFill="1"/>
    <xf numFmtId="4" fontId="0" fillId="0" borderId="0" xfId="0" applyNumberFormat="1" applyFill="1"/>
    <xf numFmtId="2" fontId="0" fillId="0" borderId="0" xfId="0" applyNumberFormat="1" applyFill="1"/>
    <xf numFmtId="164" fontId="0" fillId="0" borderId="0" xfId="0" applyNumberFormat="1" applyFill="1"/>
    <xf numFmtId="164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vertical="center"/>
    </xf>
    <xf numFmtId="43" fontId="0" fillId="0" borderId="0" xfId="0" applyNumberFormat="1" applyFill="1"/>
    <xf numFmtId="2" fontId="1" fillId="0" borderId="4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49" fontId="14" fillId="0" borderId="4" xfId="0" applyNumberFormat="1" applyFont="1" applyFill="1" applyBorder="1" applyAlignment="1">
      <alignment horizontal="right" vertical="center"/>
    </xf>
    <xf numFmtId="2" fontId="14" fillId="0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right" vertical="center"/>
    </xf>
    <xf numFmtId="49" fontId="15" fillId="0" borderId="4" xfId="0" applyNumberFormat="1" applyFont="1" applyBorder="1" applyAlignment="1">
      <alignment horizontal="right" vertical="center"/>
    </xf>
    <xf numFmtId="2" fontId="8" fillId="0" borderId="4" xfId="0" applyNumberFormat="1" applyFont="1" applyFill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Fill="1" applyBorder="1"/>
    <xf numFmtId="0" fontId="10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right" vertical="center"/>
    </xf>
    <xf numFmtId="2" fontId="3" fillId="0" borderId="9" xfId="0" applyNumberFormat="1" applyFont="1" applyFill="1" applyBorder="1" applyAlignment="1">
      <alignment horizontal="right" vertical="center"/>
    </xf>
    <xf numFmtId="2" fontId="1" fillId="0" borderId="9" xfId="0" applyNumberFormat="1" applyFont="1" applyFill="1" applyBorder="1" applyAlignment="1">
      <alignment horizontal="right" vertical="center"/>
    </xf>
    <xf numFmtId="2" fontId="0" fillId="0" borderId="9" xfId="0" applyNumberForma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4" fillId="0" borderId="13" xfId="0" applyNumberFormat="1" applyFont="1" applyFill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3"/>
  <sheetViews>
    <sheetView tabSelected="1" zoomScale="95" zoomScaleNormal="95" workbookViewId="0">
      <selection activeCell="M10" sqref="M10"/>
    </sheetView>
  </sheetViews>
  <sheetFormatPr defaultRowHeight="15" x14ac:dyDescent="0.25"/>
  <cols>
    <col min="1" max="1" width="3.28515625" style="3" customWidth="1"/>
    <col min="2" max="2" width="29.85546875" style="3" customWidth="1"/>
    <col min="3" max="3" width="7.85546875" style="3" customWidth="1"/>
    <col min="4" max="4" width="5.7109375" style="3" customWidth="1"/>
    <col min="5" max="5" width="6.5703125" style="3" customWidth="1"/>
    <col min="6" max="6" width="10.42578125" style="3" bestFit="1" customWidth="1"/>
    <col min="7" max="7" width="9.42578125" style="3" bestFit="1" customWidth="1"/>
    <col min="8" max="8" width="12.7109375" style="3" customWidth="1"/>
    <col min="9" max="9" width="13.42578125" style="3" customWidth="1"/>
    <col min="10" max="10" width="10.28515625" style="3" customWidth="1"/>
    <col min="11" max="11" width="11.85546875" style="3" customWidth="1"/>
    <col min="12" max="12" width="11.7109375" style="3" bestFit="1" customWidth="1"/>
    <col min="13" max="13" width="12.140625" style="3" bestFit="1" customWidth="1"/>
    <col min="14" max="14" width="9.140625" style="3"/>
    <col min="15" max="15" width="9.5703125" style="3" bestFit="1" customWidth="1"/>
    <col min="16" max="16384" width="9.140625" style="3"/>
  </cols>
  <sheetData>
    <row r="1" spans="1:45" ht="15.75" x14ac:dyDescent="0.25">
      <c r="B1" s="20" t="s">
        <v>97</v>
      </c>
      <c r="C1" s="20"/>
      <c r="D1" s="20"/>
      <c r="E1" s="20"/>
      <c r="F1" s="20"/>
      <c r="G1" s="20"/>
      <c r="H1" s="20"/>
      <c r="I1" s="20"/>
      <c r="J1" s="20"/>
      <c r="K1" s="2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5.75" x14ac:dyDescent="0.25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5.75" x14ac:dyDescent="0.25">
      <c r="B3" s="20" t="s">
        <v>37</v>
      </c>
      <c r="C3" s="20"/>
      <c r="D3" s="20"/>
      <c r="E3" s="20"/>
      <c r="F3" s="20"/>
      <c r="G3" s="20"/>
      <c r="H3" s="20"/>
      <c r="I3" s="20"/>
      <c r="J3" s="20"/>
      <c r="K3" s="2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5.75" x14ac:dyDescent="0.25">
      <c r="B4" s="20" t="s">
        <v>104</v>
      </c>
      <c r="C4" s="20"/>
      <c r="D4" s="20"/>
      <c r="E4" s="20"/>
      <c r="F4" s="20"/>
      <c r="G4" s="20"/>
      <c r="H4" s="20"/>
      <c r="I4" s="20"/>
      <c r="J4" s="20"/>
      <c r="K4" s="2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x14ac:dyDescent="0.25"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8.75" customHeight="1" x14ac:dyDescent="0.3">
      <c r="B6" s="21" t="s">
        <v>41</v>
      </c>
      <c r="C6" s="21"/>
      <c r="D6" s="21"/>
      <c r="E6" s="21"/>
      <c r="F6" s="21"/>
      <c r="G6" s="21"/>
      <c r="H6" s="21"/>
      <c r="I6" s="21"/>
      <c r="J6" s="21"/>
      <c r="K6" s="2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8.75" x14ac:dyDescent="0.3">
      <c r="B7" s="19" t="s">
        <v>43</v>
      </c>
      <c r="C7" s="19"/>
      <c r="D7" s="19"/>
      <c r="E7" s="19"/>
      <c r="F7" s="19"/>
      <c r="G7" s="19"/>
      <c r="H7" s="19"/>
      <c r="I7" s="19"/>
      <c r="J7" s="19"/>
      <c r="K7" s="1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5.75" customHeight="1" thickBot="1" x14ac:dyDescent="0.3">
      <c r="B8" s="4"/>
      <c r="C8" s="4"/>
      <c r="D8" s="4"/>
      <c r="E8" s="4"/>
      <c r="F8" s="4"/>
      <c r="G8" s="4"/>
      <c r="H8" s="4"/>
      <c r="I8" s="33" t="s">
        <v>1</v>
      </c>
      <c r="J8" s="33"/>
      <c r="K8" s="3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7.25" thickTop="1" thickBot="1" x14ac:dyDescent="0.3">
      <c r="B9" s="37" t="s">
        <v>39</v>
      </c>
      <c r="C9" s="38" t="s">
        <v>2</v>
      </c>
      <c r="D9" s="38" t="s">
        <v>3</v>
      </c>
      <c r="E9" s="38" t="s">
        <v>4</v>
      </c>
      <c r="F9" s="38" t="s">
        <v>5</v>
      </c>
      <c r="G9" s="38" t="s">
        <v>6</v>
      </c>
      <c r="H9" s="38" t="s">
        <v>7</v>
      </c>
      <c r="I9" s="39" t="s">
        <v>8</v>
      </c>
      <c r="J9" s="39"/>
      <c r="K9" s="4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38.75" customHeight="1" thickBot="1" x14ac:dyDescent="0.3">
      <c r="B10" s="41"/>
      <c r="C10" s="42"/>
      <c r="D10" s="42"/>
      <c r="E10" s="42"/>
      <c r="F10" s="42"/>
      <c r="G10" s="42"/>
      <c r="H10" s="42"/>
      <c r="I10" s="43" t="s">
        <v>9</v>
      </c>
      <c r="J10" s="43" t="s">
        <v>10</v>
      </c>
      <c r="K10" s="44" t="s">
        <v>11</v>
      </c>
      <c r="L10" s="2"/>
      <c r="M10" s="2"/>
      <c r="N10" s="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32.25" customHeight="1" thickTop="1" thickBot="1" x14ac:dyDescent="0.3">
      <c r="A11" s="62"/>
      <c r="B11" s="45" t="s">
        <v>19</v>
      </c>
      <c r="C11" s="34">
        <v>650</v>
      </c>
      <c r="D11" s="35" t="s">
        <v>38</v>
      </c>
      <c r="E11" s="35" t="s">
        <v>38</v>
      </c>
      <c r="F11" s="34"/>
      <c r="G11" s="34"/>
      <c r="H11" s="36">
        <f>I11+J11+K11</f>
        <v>62634.3</v>
      </c>
      <c r="I11" s="36">
        <f>I12+I17+I18+I19+I20+I30+I35+I38+I39+I40+I43+I44+I46+I47+I60+I64+I65+I42+I45+I29+I48</f>
        <v>60911.200000000004</v>
      </c>
      <c r="J11" s="36">
        <f>J30+J35</f>
        <v>659.4</v>
      </c>
      <c r="K11" s="69">
        <f>K40+K44+K54+K41</f>
        <v>1063.7</v>
      </c>
      <c r="L11" s="6"/>
      <c r="M11" s="2"/>
      <c r="N11" s="2"/>
      <c r="O11" s="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1" customHeight="1" thickBot="1" x14ac:dyDescent="0.3">
      <c r="A12" s="62"/>
      <c r="B12" s="46" t="s">
        <v>89</v>
      </c>
      <c r="C12" s="18">
        <v>650</v>
      </c>
      <c r="D12" s="17" t="s">
        <v>17</v>
      </c>
      <c r="E12" s="17" t="s">
        <v>38</v>
      </c>
      <c r="F12" s="17" t="s">
        <v>57</v>
      </c>
      <c r="G12" s="17">
        <v>244</v>
      </c>
      <c r="H12" s="15">
        <f>H13+H14+H15+H16</f>
        <v>20911.400000000001</v>
      </c>
      <c r="I12" s="15">
        <f>I13+I14+I15+I16</f>
        <v>20911.400000000001</v>
      </c>
      <c r="J12" s="12"/>
      <c r="K12" s="70"/>
      <c r="L12" s="6"/>
      <c r="M12" s="2"/>
      <c r="N12" s="2"/>
      <c r="O12" s="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8" customHeight="1" thickBot="1" x14ac:dyDescent="0.3">
      <c r="A13" s="62"/>
      <c r="B13" s="47"/>
      <c r="C13" s="22">
        <v>650</v>
      </c>
      <c r="D13" s="16" t="s">
        <v>17</v>
      </c>
      <c r="E13" s="16" t="s">
        <v>18</v>
      </c>
      <c r="F13" s="16">
        <v>8040204</v>
      </c>
      <c r="G13" s="16">
        <v>121</v>
      </c>
      <c r="H13" s="12">
        <f>I13</f>
        <v>12269</v>
      </c>
      <c r="I13" s="12">
        <v>12269</v>
      </c>
      <c r="J13" s="12"/>
      <c r="K13" s="70"/>
      <c r="L13" s="8"/>
      <c r="M13" s="2"/>
      <c r="N13" s="2"/>
      <c r="O13" s="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6.5" thickBot="1" x14ac:dyDescent="0.3">
      <c r="A14" s="62"/>
      <c r="B14" s="47"/>
      <c r="C14" s="22">
        <v>650</v>
      </c>
      <c r="D14" s="16" t="s">
        <v>17</v>
      </c>
      <c r="E14" s="16" t="s">
        <v>18</v>
      </c>
      <c r="F14" s="16">
        <v>8040205</v>
      </c>
      <c r="G14" s="16">
        <v>121</v>
      </c>
      <c r="H14" s="12">
        <f t="shared" ref="H14:H16" si="0">I14</f>
        <v>4918.3</v>
      </c>
      <c r="I14" s="12">
        <f>3501.6+1416.7</f>
        <v>4918.3</v>
      </c>
      <c r="J14" s="12"/>
      <c r="K14" s="70"/>
      <c r="L14" s="8"/>
      <c r="M14" s="2"/>
      <c r="N14" s="2"/>
      <c r="O14" s="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6.5" thickBot="1" x14ac:dyDescent="0.3">
      <c r="A15" s="62"/>
      <c r="B15" s="47"/>
      <c r="C15" s="22">
        <v>650</v>
      </c>
      <c r="D15" s="16" t="s">
        <v>17</v>
      </c>
      <c r="E15" s="16">
        <v>13</v>
      </c>
      <c r="F15" s="16" t="s">
        <v>84</v>
      </c>
      <c r="G15" s="16">
        <v>122</v>
      </c>
      <c r="H15" s="12">
        <f t="shared" si="0"/>
        <v>618.5</v>
      </c>
      <c r="I15" s="12">
        <v>618.5</v>
      </c>
      <c r="J15" s="12"/>
      <c r="K15" s="70"/>
      <c r="L15" s="8"/>
      <c r="M15" s="2"/>
      <c r="N15" s="2"/>
      <c r="O15" s="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5" customHeight="1" thickBot="1" x14ac:dyDescent="0.3">
      <c r="A16" s="62"/>
      <c r="B16" s="47"/>
      <c r="C16" s="22">
        <v>650</v>
      </c>
      <c r="D16" s="16" t="s">
        <v>17</v>
      </c>
      <c r="E16" s="16">
        <v>13</v>
      </c>
      <c r="F16" s="16" t="s">
        <v>84</v>
      </c>
      <c r="G16" s="16">
        <v>244</v>
      </c>
      <c r="H16" s="12">
        <f t="shared" si="0"/>
        <v>3105.6000000000004</v>
      </c>
      <c r="I16" s="12">
        <f>35+1237.2+361.4+400.5+200+882.2-228.8-40+15+228.8-17.1-80+111.4</f>
        <v>3105.6000000000004</v>
      </c>
      <c r="J16" s="12"/>
      <c r="K16" s="70"/>
      <c r="L16" s="8"/>
      <c r="M16" s="2"/>
      <c r="N16" s="2"/>
      <c r="O16" s="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85.5" customHeight="1" thickBot="1" x14ac:dyDescent="0.3">
      <c r="A17" s="62"/>
      <c r="B17" s="48" t="s">
        <v>88</v>
      </c>
      <c r="C17" s="18">
        <v>650</v>
      </c>
      <c r="D17" s="17" t="s">
        <v>18</v>
      </c>
      <c r="E17" s="17">
        <v>10</v>
      </c>
      <c r="F17" s="17" t="s">
        <v>62</v>
      </c>
      <c r="G17" s="17">
        <v>242</v>
      </c>
      <c r="H17" s="15">
        <f t="shared" ref="H17:H29" si="1">I17</f>
        <v>1150</v>
      </c>
      <c r="I17" s="15">
        <f>561+539+50</f>
        <v>1150</v>
      </c>
      <c r="J17" s="15"/>
      <c r="K17" s="71"/>
      <c r="L17" s="8"/>
      <c r="M17" s="7"/>
      <c r="N17" s="2"/>
      <c r="O17" s="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48.75" customHeight="1" thickBot="1" x14ac:dyDescent="0.3">
      <c r="A18" s="62"/>
      <c r="B18" s="49" t="s">
        <v>12</v>
      </c>
      <c r="C18" s="18">
        <v>650</v>
      </c>
      <c r="D18" s="17" t="s">
        <v>17</v>
      </c>
      <c r="E18" s="17" t="s">
        <v>20</v>
      </c>
      <c r="F18" s="17">
        <v>7010201</v>
      </c>
      <c r="G18" s="17">
        <v>121</v>
      </c>
      <c r="H18" s="15">
        <f t="shared" si="1"/>
        <v>2120</v>
      </c>
      <c r="I18" s="15">
        <v>2120</v>
      </c>
      <c r="J18" s="15" t="s">
        <v>42</v>
      </c>
      <c r="K18" s="71">
        <v>0</v>
      </c>
      <c r="L18" s="9"/>
      <c r="M18" s="2"/>
      <c r="N18" s="2"/>
      <c r="O18" s="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33.75" customHeight="1" thickBot="1" x14ac:dyDescent="0.3">
      <c r="A19" s="62"/>
      <c r="B19" s="48" t="s">
        <v>44</v>
      </c>
      <c r="C19" s="18">
        <v>650</v>
      </c>
      <c r="D19" s="17" t="s">
        <v>17</v>
      </c>
      <c r="E19" s="17" t="s">
        <v>36</v>
      </c>
      <c r="F19" s="17" t="s">
        <v>85</v>
      </c>
      <c r="G19" s="17" t="s">
        <v>30</v>
      </c>
      <c r="H19" s="15">
        <f t="shared" si="1"/>
        <v>100</v>
      </c>
      <c r="I19" s="15">
        <v>100</v>
      </c>
      <c r="J19" s="15"/>
      <c r="K19" s="71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36.75" customHeight="1" thickBot="1" x14ac:dyDescent="0.3">
      <c r="A20" s="62"/>
      <c r="B20" s="48" t="s">
        <v>45</v>
      </c>
      <c r="C20" s="18">
        <v>650</v>
      </c>
      <c r="D20" s="17" t="s">
        <v>17</v>
      </c>
      <c r="E20" s="17" t="s">
        <v>23</v>
      </c>
      <c r="F20" s="17" t="s">
        <v>85</v>
      </c>
      <c r="G20" s="17" t="s">
        <v>58</v>
      </c>
      <c r="H20" s="15">
        <f>I20</f>
        <v>715</v>
      </c>
      <c r="I20" s="15">
        <f>I21+I22+I23+I24+I26+I27+I28+I25</f>
        <v>715</v>
      </c>
      <c r="J20" s="15"/>
      <c r="K20" s="71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32.25" customHeight="1" thickBot="1" x14ac:dyDescent="0.3">
      <c r="A21" s="62"/>
      <c r="B21" s="50" t="s">
        <v>46</v>
      </c>
      <c r="C21" s="22">
        <v>650</v>
      </c>
      <c r="D21" s="16" t="s">
        <v>17</v>
      </c>
      <c r="E21" s="16" t="s">
        <v>23</v>
      </c>
      <c r="F21" s="16" t="s">
        <v>85</v>
      </c>
      <c r="G21" s="16" t="s">
        <v>24</v>
      </c>
      <c r="H21" s="12">
        <f t="shared" si="1"/>
        <v>10</v>
      </c>
      <c r="I21" s="12">
        <v>10</v>
      </c>
      <c r="J21" s="12"/>
      <c r="K21" s="70"/>
      <c r="L21" s="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66" customHeight="1" thickBot="1" x14ac:dyDescent="0.3">
      <c r="A22" s="62"/>
      <c r="B22" s="51" t="s">
        <v>47</v>
      </c>
      <c r="C22" s="22">
        <v>650</v>
      </c>
      <c r="D22" s="16" t="s">
        <v>17</v>
      </c>
      <c r="E22" s="16" t="s">
        <v>23</v>
      </c>
      <c r="F22" s="16" t="s">
        <v>85</v>
      </c>
      <c r="G22" s="16" t="s">
        <v>24</v>
      </c>
      <c r="H22" s="12">
        <f t="shared" si="1"/>
        <v>10</v>
      </c>
      <c r="I22" s="12">
        <v>10</v>
      </c>
      <c r="J22" s="12"/>
      <c r="K22" s="70"/>
      <c r="L22" s="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33" customHeight="1" thickBot="1" x14ac:dyDescent="0.3">
      <c r="A23" s="62"/>
      <c r="B23" s="50" t="s">
        <v>48</v>
      </c>
      <c r="C23" s="22">
        <v>650</v>
      </c>
      <c r="D23" s="16" t="s">
        <v>17</v>
      </c>
      <c r="E23" s="16" t="s">
        <v>23</v>
      </c>
      <c r="F23" s="16" t="s">
        <v>85</v>
      </c>
      <c r="G23" s="16" t="s">
        <v>24</v>
      </c>
      <c r="H23" s="12">
        <f t="shared" si="1"/>
        <v>10</v>
      </c>
      <c r="I23" s="12">
        <v>10</v>
      </c>
      <c r="J23" s="12"/>
      <c r="K23" s="70"/>
      <c r="L23" s="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78" customHeight="1" thickBot="1" x14ac:dyDescent="0.3">
      <c r="A24" s="62"/>
      <c r="B24" s="51" t="s">
        <v>49</v>
      </c>
      <c r="C24" s="22">
        <v>650</v>
      </c>
      <c r="D24" s="16" t="s">
        <v>17</v>
      </c>
      <c r="E24" s="16" t="s">
        <v>23</v>
      </c>
      <c r="F24" s="16" t="s">
        <v>85</v>
      </c>
      <c r="G24" s="16" t="s">
        <v>24</v>
      </c>
      <c r="H24" s="12">
        <f t="shared" si="1"/>
        <v>10</v>
      </c>
      <c r="I24" s="12">
        <v>10</v>
      </c>
      <c r="J24" s="12"/>
      <c r="K24" s="70"/>
      <c r="L24" s="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33.75" customHeight="1" thickBot="1" x14ac:dyDescent="0.3">
      <c r="A25" s="62"/>
      <c r="B25" s="51" t="s">
        <v>93</v>
      </c>
      <c r="C25" s="22">
        <v>650</v>
      </c>
      <c r="D25" s="16" t="s">
        <v>17</v>
      </c>
      <c r="E25" s="16" t="s">
        <v>23</v>
      </c>
      <c r="F25" s="16" t="s">
        <v>85</v>
      </c>
      <c r="G25" s="16" t="s">
        <v>24</v>
      </c>
      <c r="H25" s="12">
        <f>I25</f>
        <v>300</v>
      </c>
      <c r="I25" s="12">
        <v>300</v>
      </c>
      <c r="J25" s="12"/>
      <c r="K25" s="70"/>
      <c r="L25" s="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47.25" customHeight="1" thickBot="1" x14ac:dyDescent="0.3">
      <c r="A26" s="62"/>
      <c r="B26" s="51" t="s">
        <v>59</v>
      </c>
      <c r="C26" s="22">
        <v>650</v>
      </c>
      <c r="D26" s="16" t="s">
        <v>17</v>
      </c>
      <c r="E26" s="16">
        <v>13</v>
      </c>
      <c r="F26" s="16" t="s">
        <v>85</v>
      </c>
      <c r="G26" s="16" t="s">
        <v>60</v>
      </c>
      <c r="H26" s="12">
        <f t="shared" ref="H26:H27" si="2">I26</f>
        <v>5</v>
      </c>
      <c r="I26" s="12">
        <v>5</v>
      </c>
      <c r="J26" s="12"/>
      <c r="K26" s="70"/>
      <c r="L26" s="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51.75" customHeight="1" thickBot="1" x14ac:dyDescent="0.3">
      <c r="A27" s="62"/>
      <c r="B27" s="51" t="s">
        <v>61</v>
      </c>
      <c r="C27" s="22">
        <v>650</v>
      </c>
      <c r="D27" s="16" t="s">
        <v>17</v>
      </c>
      <c r="E27" s="16">
        <v>13</v>
      </c>
      <c r="F27" s="16" t="s">
        <v>85</v>
      </c>
      <c r="G27" s="16">
        <v>852</v>
      </c>
      <c r="H27" s="12">
        <f t="shared" si="2"/>
        <v>60</v>
      </c>
      <c r="I27" s="12">
        <v>60</v>
      </c>
      <c r="J27" s="12"/>
      <c r="K27" s="70"/>
      <c r="L27" s="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66.75" customHeight="1" thickBot="1" x14ac:dyDescent="0.3">
      <c r="A28" s="62"/>
      <c r="B28" s="51" t="s">
        <v>66</v>
      </c>
      <c r="C28" s="22">
        <v>650</v>
      </c>
      <c r="D28" s="16" t="s">
        <v>17</v>
      </c>
      <c r="E28" s="16">
        <v>13</v>
      </c>
      <c r="F28" s="16" t="s">
        <v>85</v>
      </c>
      <c r="G28" s="16">
        <v>852</v>
      </c>
      <c r="H28" s="12">
        <f t="shared" si="1"/>
        <v>310</v>
      </c>
      <c r="I28" s="12">
        <v>310</v>
      </c>
      <c r="J28" s="12"/>
      <c r="K28" s="70"/>
      <c r="L28" s="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79.5" customHeight="1" thickBot="1" x14ac:dyDescent="0.3">
      <c r="A29" s="62"/>
      <c r="B29" s="52" t="s">
        <v>70</v>
      </c>
      <c r="C29" s="23">
        <v>650</v>
      </c>
      <c r="D29" s="24" t="s">
        <v>17</v>
      </c>
      <c r="E29" s="24" t="s">
        <v>23</v>
      </c>
      <c r="F29" s="24" t="s">
        <v>67</v>
      </c>
      <c r="G29" s="24" t="s">
        <v>24</v>
      </c>
      <c r="H29" s="25">
        <f t="shared" si="1"/>
        <v>100</v>
      </c>
      <c r="I29" s="25">
        <v>100</v>
      </c>
      <c r="J29" s="25"/>
      <c r="K29" s="72"/>
      <c r="L29" s="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30.75" customHeight="1" thickBot="1" x14ac:dyDescent="0.3">
      <c r="A30" s="62"/>
      <c r="B30" s="53" t="s">
        <v>77</v>
      </c>
      <c r="C30" s="18">
        <v>650</v>
      </c>
      <c r="D30" s="17" t="s">
        <v>20</v>
      </c>
      <c r="E30" s="17" t="s">
        <v>21</v>
      </c>
      <c r="F30" s="17" t="s">
        <v>79</v>
      </c>
      <c r="G30" s="17" t="s">
        <v>58</v>
      </c>
      <c r="H30" s="15">
        <f>J30</f>
        <v>602.4</v>
      </c>
      <c r="I30" s="15"/>
      <c r="J30" s="15">
        <f>J31+J32+J33+J34</f>
        <v>602.4</v>
      </c>
      <c r="K30" s="71"/>
      <c r="L30" s="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33.75" customHeight="1" thickBot="1" x14ac:dyDescent="0.3">
      <c r="A31" s="62"/>
      <c r="B31" s="54"/>
      <c r="C31" s="22">
        <v>650</v>
      </c>
      <c r="D31" s="16" t="s">
        <v>20</v>
      </c>
      <c r="E31" s="16" t="s">
        <v>21</v>
      </c>
      <c r="F31" s="16" t="s">
        <v>79</v>
      </c>
      <c r="G31" s="16">
        <v>121</v>
      </c>
      <c r="H31" s="12">
        <f t="shared" ref="H31:H37" si="3">J31</f>
        <v>286.39999999999998</v>
      </c>
      <c r="I31" s="12">
        <v>0</v>
      </c>
      <c r="J31" s="12">
        <f>286.4</f>
        <v>286.39999999999998</v>
      </c>
      <c r="K31" s="70">
        <v>0</v>
      </c>
      <c r="L31" s="1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43.5" customHeight="1" thickBot="1" x14ac:dyDescent="0.3">
      <c r="A32" s="62"/>
      <c r="B32" s="54"/>
      <c r="C32" s="22">
        <v>650</v>
      </c>
      <c r="D32" s="16" t="s">
        <v>20</v>
      </c>
      <c r="E32" s="16" t="s">
        <v>21</v>
      </c>
      <c r="F32" s="16" t="s">
        <v>79</v>
      </c>
      <c r="G32" s="16" t="s">
        <v>51</v>
      </c>
      <c r="H32" s="12">
        <f t="shared" ref="H32" si="4">J32</f>
        <v>50</v>
      </c>
      <c r="I32" s="12">
        <v>0</v>
      </c>
      <c r="J32" s="12">
        <v>50</v>
      </c>
      <c r="K32" s="70">
        <v>0</v>
      </c>
      <c r="L32" s="1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50.25" customHeight="1" thickBot="1" x14ac:dyDescent="0.3">
      <c r="A33" s="62"/>
      <c r="B33" s="54"/>
      <c r="C33" s="22">
        <v>650</v>
      </c>
      <c r="D33" s="16" t="s">
        <v>20</v>
      </c>
      <c r="E33" s="16" t="s">
        <v>21</v>
      </c>
      <c r="F33" s="16" t="s">
        <v>79</v>
      </c>
      <c r="G33" s="16" t="s">
        <v>50</v>
      </c>
      <c r="H33" s="12">
        <f t="shared" si="3"/>
        <v>7.2</v>
      </c>
      <c r="I33" s="12">
        <v>0</v>
      </c>
      <c r="J33" s="12">
        <v>7.2</v>
      </c>
      <c r="K33" s="70"/>
      <c r="L33" s="1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42" customHeight="1" thickBot="1" x14ac:dyDescent="0.3">
      <c r="A34" s="62"/>
      <c r="B34" s="54"/>
      <c r="C34" s="22">
        <v>650</v>
      </c>
      <c r="D34" s="16" t="s">
        <v>20</v>
      </c>
      <c r="E34" s="16" t="s">
        <v>21</v>
      </c>
      <c r="F34" s="16" t="s">
        <v>79</v>
      </c>
      <c r="G34" s="16" t="s">
        <v>24</v>
      </c>
      <c r="H34" s="12">
        <f t="shared" si="3"/>
        <v>258.8</v>
      </c>
      <c r="I34" s="12">
        <v>0</v>
      </c>
      <c r="J34" s="12">
        <f>308.8-50</f>
        <v>258.8</v>
      </c>
      <c r="K34" s="70">
        <v>0</v>
      </c>
      <c r="L34" s="1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63.75" customHeight="1" thickBot="1" x14ac:dyDescent="0.3">
      <c r="A35" s="62"/>
      <c r="B35" s="53" t="s">
        <v>76</v>
      </c>
      <c r="C35" s="18">
        <v>650</v>
      </c>
      <c r="D35" s="17" t="s">
        <v>21</v>
      </c>
      <c r="E35" s="17" t="s">
        <v>18</v>
      </c>
      <c r="F35" s="17" t="s">
        <v>78</v>
      </c>
      <c r="G35" s="17" t="s">
        <v>58</v>
      </c>
      <c r="H35" s="15">
        <f>J35</f>
        <v>57</v>
      </c>
      <c r="I35" s="15"/>
      <c r="J35" s="15">
        <f>J36+J37</f>
        <v>57</v>
      </c>
      <c r="K35" s="71"/>
      <c r="L35" s="1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72" customHeight="1" thickBot="1" x14ac:dyDescent="0.3">
      <c r="A36" s="62"/>
      <c r="B36" s="54"/>
      <c r="C36" s="22">
        <v>650</v>
      </c>
      <c r="D36" s="16" t="s">
        <v>21</v>
      </c>
      <c r="E36" s="16" t="s">
        <v>18</v>
      </c>
      <c r="F36" s="16" t="s">
        <v>78</v>
      </c>
      <c r="G36" s="16" t="s">
        <v>25</v>
      </c>
      <c r="H36" s="12">
        <f t="shared" si="3"/>
        <v>31.3</v>
      </c>
      <c r="I36" s="12">
        <v>0</v>
      </c>
      <c r="J36" s="12">
        <v>31.3</v>
      </c>
      <c r="K36" s="70">
        <v>0</v>
      </c>
      <c r="L36" s="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09.5" customHeight="1" thickBot="1" x14ac:dyDescent="0.3">
      <c r="A37" s="62"/>
      <c r="B37" s="54"/>
      <c r="C37" s="22">
        <v>650</v>
      </c>
      <c r="D37" s="16" t="s">
        <v>21</v>
      </c>
      <c r="E37" s="16" t="s">
        <v>18</v>
      </c>
      <c r="F37" s="16" t="s">
        <v>78</v>
      </c>
      <c r="G37" s="16">
        <v>244</v>
      </c>
      <c r="H37" s="12">
        <f t="shared" si="3"/>
        <v>25.7</v>
      </c>
      <c r="I37" s="12">
        <v>0</v>
      </c>
      <c r="J37" s="12">
        <v>25.7</v>
      </c>
      <c r="K37" s="70">
        <v>0</v>
      </c>
      <c r="L37" s="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32" customHeight="1" thickBot="1" x14ac:dyDescent="0.3">
      <c r="A38" s="62"/>
      <c r="B38" s="55" t="s">
        <v>71</v>
      </c>
      <c r="C38" s="18">
        <v>650</v>
      </c>
      <c r="D38" s="17" t="s">
        <v>21</v>
      </c>
      <c r="E38" s="17">
        <v>14</v>
      </c>
      <c r="F38" s="17" t="s">
        <v>68</v>
      </c>
      <c r="G38" s="17">
        <v>244</v>
      </c>
      <c r="H38" s="15">
        <f>I38</f>
        <v>10</v>
      </c>
      <c r="I38" s="15">
        <f>4+6</f>
        <v>10</v>
      </c>
      <c r="J38" s="15">
        <v>0</v>
      </c>
      <c r="K38" s="71">
        <v>0</v>
      </c>
      <c r="L38" s="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93" customHeight="1" thickBot="1" x14ac:dyDescent="0.3">
      <c r="A39" s="62"/>
      <c r="B39" s="55" t="s">
        <v>52</v>
      </c>
      <c r="C39" s="18">
        <v>650</v>
      </c>
      <c r="D39" s="17" t="s">
        <v>21</v>
      </c>
      <c r="E39" s="17" t="s">
        <v>53</v>
      </c>
      <c r="F39" s="17" t="s">
        <v>69</v>
      </c>
      <c r="G39" s="17" t="s">
        <v>24</v>
      </c>
      <c r="H39" s="15">
        <f>I39</f>
        <v>6</v>
      </c>
      <c r="I39" s="15">
        <v>6</v>
      </c>
      <c r="J39" s="15"/>
      <c r="K39" s="71"/>
      <c r="L39" s="8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293.25" customHeight="1" thickBot="1" x14ac:dyDescent="0.3">
      <c r="A40" s="62"/>
      <c r="B40" s="55" t="s">
        <v>81</v>
      </c>
      <c r="C40" s="18">
        <v>650</v>
      </c>
      <c r="D40" s="17" t="s">
        <v>21</v>
      </c>
      <c r="E40" s="17" t="s">
        <v>53</v>
      </c>
      <c r="F40" s="17" t="s">
        <v>80</v>
      </c>
      <c r="G40" s="17" t="s">
        <v>24</v>
      </c>
      <c r="H40" s="15">
        <f>K40</f>
        <v>19</v>
      </c>
      <c r="I40" s="15"/>
      <c r="J40" s="15"/>
      <c r="K40" s="71">
        <v>19</v>
      </c>
      <c r="L40" s="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259.5" customHeight="1" thickBot="1" x14ac:dyDescent="0.3">
      <c r="A41" s="62"/>
      <c r="B41" s="55" t="s">
        <v>72</v>
      </c>
      <c r="C41" s="18">
        <v>650</v>
      </c>
      <c r="D41" s="17" t="s">
        <v>21</v>
      </c>
      <c r="E41" s="17" t="s">
        <v>53</v>
      </c>
      <c r="F41" s="17" t="s">
        <v>73</v>
      </c>
      <c r="G41" s="17" t="s">
        <v>24</v>
      </c>
      <c r="H41" s="15">
        <f>K41</f>
        <v>0.2</v>
      </c>
      <c r="I41" s="15"/>
      <c r="J41" s="15"/>
      <c r="K41" s="71">
        <v>0.2</v>
      </c>
      <c r="L41" s="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304.5" customHeight="1" thickBot="1" x14ac:dyDescent="0.3">
      <c r="A42" s="62"/>
      <c r="B42" s="55" t="s">
        <v>75</v>
      </c>
      <c r="C42" s="18">
        <v>650</v>
      </c>
      <c r="D42" s="17" t="s">
        <v>21</v>
      </c>
      <c r="E42" s="17" t="s">
        <v>53</v>
      </c>
      <c r="F42" s="17" t="s">
        <v>74</v>
      </c>
      <c r="G42" s="17" t="s">
        <v>24</v>
      </c>
      <c r="H42" s="15">
        <f>I42</f>
        <v>5.8</v>
      </c>
      <c r="I42" s="15">
        <v>5.8</v>
      </c>
      <c r="J42" s="15"/>
      <c r="K42" s="71"/>
      <c r="L42" s="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14.75" customHeight="1" thickBot="1" x14ac:dyDescent="0.3">
      <c r="A43" s="62"/>
      <c r="B43" s="56" t="s">
        <v>26</v>
      </c>
      <c r="C43" s="18">
        <v>650</v>
      </c>
      <c r="D43" s="17" t="s">
        <v>21</v>
      </c>
      <c r="E43" s="17" t="s">
        <v>27</v>
      </c>
      <c r="F43" s="17" t="s">
        <v>40</v>
      </c>
      <c r="G43" s="17">
        <v>244</v>
      </c>
      <c r="H43" s="15">
        <f>I43</f>
        <v>1283.8</v>
      </c>
      <c r="I43" s="15">
        <f>118+1042+123.8</f>
        <v>1283.8</v>
      </c>
      <c r="J43" s="15">
        <v>0</v>
      </c>
      <c r="K43" s="71">
        <v>0</v>
      </c>
      <c r="L43" s="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75" customHeight="1" thickBot="1" x14ac:dyDescent="0.3">
      <c r="A44" s="62"/>
      <c r="B44" s="48" t="s">
        <v>86</v>
      </c>
      <c r="C44" s="18">
        <v>650</v>
      </c>
      <c r="D44" s="17" t="s">
        <v>18</v>
      </c>
      <c r="E44" s="17" t="s">
        <v>17</v>
      </c>
      <c r="F44" s="17" t="s">
        <v>63</v>
      </c>
      <c r="G44" s="17">
        <v>121</v>
      </c>
      <c r="H44" s="15">
        <f>K44</f>
        <v>140.1</v>
      </c>
      <c r="I44" s="15">
        <v>0</v>
      </c>
      <c r="J44" s="15">
        <v>0</v>
      </c>
      <c r="K44" s="71">
        <v>140.1</v>
      </c>
      <c r="L44" s="8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59.25" customHeight="1" thickBot="1" x14ac:dyDescent="0.3">
      <c r="A45" s="62"/>
      <c r="B45" s="48" t="s">
        <v>94</v>
      </c>
      <c r="C45" s="18">
        <v>650</v>
      </c>
      <c r="D45" s="17" t="s">
        <v>18</v>
      </c>
      <c r="E45" s="17" t="s">
        <v>17</v>
      </c>
      <c r="F45" s="17" t="s">
        <v>85</v>
      </c>
      <c r="G45" s="17" t="s">
        <v>25</v>
      </c>
      <c r="H45" s="15">
        <f>I45</f>
        <v>50</v>
      </c>
      <c r="I45" s="15">
        <v>50</v>
      </c>
      <c r="J45" s="15"/>
      <c r="K45" s="71"/>
      <c r="L45" s="8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35.25" customHeight="1" thickBot="1" x14ac:dyDescent="0.3">
      <c r="A46" s="62"/>
      <c r="B46" s="48" t="s">
        <v>54</v>
      </c>
      <c r="C46" s="18">
        <v>650</v>
      </c>
      <c r="D46" s="17" t="s">
        <v>18</v>
      </c>
      <c r="E46" s="17" t="s">
        <v>27</v>
      </c>
      <c r="F46" s="17" t="s">
        <v>85</v>
      </c>
      <c r="G46" s="17" t="s">
        <v>24</v>
      </c>
      <c r="H46" s="15">
        <f>I46</f>
        <v>1985.4</v>
      </c>
      <c r="I46" s="15">
        <f>1814+171.4</f>
        <v>1985.4</v>
      </c>
      <c r="J46" s="15"/>
      <c r="K46" s="71"/>
      <c r="L46" s="8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36.75" customHeight="1" thickBot="1" x14ac:dyDescent="0.3">
      <c r="A47" s="62"/>
      <c r="B47" s="48" t="s">
        <v>56</v>
      </c>
      <c r="C47" s="18">
        <v>650</v>
      </c>
      <c r="D47" s="17" t="s">
        <v>18</v>
      </c>
      <c r="E47" s="17" t="s">
        <v>55</v>
      </c>
      <c r="F47" s="17" t="s">
        <v>98</v>
      </c>
      <c r="G47" s="17" t="s">
        <v>32</v>
      </c>
      <c r="H47" s="15">
        <f>I47</f>
        <v>2022.5</v>
      </c>
      <c r="I47" s="15">
        <v>2022.5</v>
      </c>
      <c r="J47" s="15"/>
      <c r="K47" s="71"/>
      <c r="L47" s="8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34.5" customHeight="1" thickBot="1" x14ac:dyDescent="0.3">
      <c r="A48" s="62"/>
      <c r="B48" s="48" t="s">
        <v>96</v>
      </c>
      <c r="C48" s="18">
        <v>650</v>
      </c>
      <c r="D48" s="17" t="s">
        <v>33</v>
      </c>
      <c r="E48" s="17" t="s">
        <v>38</v>
      </c>
      <c r="F48" s="17" t="s">
        <v>65</v>
      </c>
      <c r="G48" s="17" t="s">
        <v>58</v>
      </c>
      <c r="H48" s="15">
        <f>H49+H53+H54</f>
        <v>8472.5</v>
      </c>
      <c r="I48" s="15">
        <f>I49+I53+I54</f>
        <v>7568.1</v>
      </c>
      <c r="J48" s="15"/>
      <c r="K48" s="71"/>
      <c r="L48" s="8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27.75" customHeight="1" thickBot="1" x14ac:dyDescent="0.3">
      <c r="A49" s="62"/>
      <c r="B49" s="57" t="s">
        <v>92</v>
      </c>
      <c r="C49" s="18">
        <v>650</v>
      </c>
      <c r="D49" s="17" t="s">
        <v>33</v>
      </c>
      <c r="E49" s="17" t="s">
        <v>17</v>
      </c>
      <c r="F49" s="17" t="s">
        <v>65</v>
      </c>
      <c r="G49" s="17" t="s">
        <v>58</v>
      </c>
      <c r="H49" s="15">
        <f>H50+H52+H51</f>
        <v>1454.1</v>
      </c>
      <c r="I49" s="15">
        <f>I50+I52+I51</f>
        <v>1454.1</v>
      </c>
      <c r="J49" s="15"/>
      <c r="K49" s="71"/>
      <c r="L49" s="8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37.5" customHeight="1" thickBot="1" x14ac:dyDescent="0.3">
      <c r="A50" s="62"/>
      <c r="B50" s="51" t="s">
        <v>13</v>
      </c>
      <c r="C50" s="22">
        <v>650</v>
      </c>
      <c r="D50" s="16" t="s">
        <v>33</v>
      </c>
      <c r="E50" s="16" t="s">
        <v>17</v>
      </c>
      <c r="F50" s="16" t="s">
        <v>85</v>
      </c>
      <c r="G50" s="16">
        <v>244</v>
      </c>
      <c r="H50" s="12">
        <f t="shared" ref="H50:H57" si="5">I50</f>
        <v>1286</v>
      </c>
      <c r="I50" s="12">
        <f>42.6+61.8+180+500+320.3+250-100+93.1+6.3-68.1</f>
        <v>1286</v>
      </c>
      <c r="J50" s="12"/>
      <c r="K50" s="70"/>
      <c r="L50" s="8"/>
      <c r="M50" s="1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63" customHeight="1" thickBot="1" x14ac:dyDescent="0.3">
      <c r="A51" s="62"/>
      <c r="B51" s="58" t="s">
        <v>101</v>
      </c>
      <c r="C51" s="26">
        <v>650</v>
      </c>
      <c r="D51" s="27" t="s">
        <v>33</v>
      </c>
      <c r="E51" s="27" t="s">
        <v>17</v>
      </c>
      <c r="F51" s="28" t="s">
        <v>99</v>
      </c>
      <c r="G51" s="27" t="s">
        <v>100</v>
      </c>
      <c r="H51" s="29">
        <f>I51</f>
        <v>68.099999999999994</v>
      </c>
      <c r="I51" s="29">
        <v>68.099999999999994</v>
      </c>
      <c r="J51" s="30"/>
      <c r="K51" s="73"/>
      <c r="L51" s="8"/>
      <c r="M51" s="1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75.75" customHeight="1" thickBot="1" x14ac:dyDescent="0.3">
      <c r="A52" s="62"/>
      <c r="B52" s="51" t="s">
        <v>90</v>
      </c>
      <c r="C52" s="22">
        <v>650</v>
      </c>
      <c r="D52" s="16" t="s">
        <v>33</v>
      </c>
      <c r="E52" s="16" t="s">
        <v>17</v>
      </c>
      <c r="F52" s="16" t="s">
        <v>91</v>
      </c>
      <c r="G52" s="16" t="s">
        <v>24</v>
      </c>
      <c r="H52" s="12">
        <f>I52</f>
        <v>100</v>
      </c>
      <c r="I52" s="12">
        <v>100</v>
      </c>
      <c r="J52" s="12"/>
      <c r="K52" s="70"/>
      <c r="L52" s="8"/>
      <c r="M52" s="1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30" customHeight="1" thickBot="1" x14ac:dyDescent="0.3">
      <c r="A53" s="62"/>
      <c r="B53" s="48" t="s">
        <v>95</v>
      </c>
      <c r="C53" s="18">
        <v>650</v>
      </c>
      <c r="D53" s="17" t="s">
        <v>33</v>
      </c>
      <c r="E53" s="17" t="s">
        <v>20</v>
      </c>
      <c r="F53" s="17" t="s">
        <v>85</v>
      </c>
      <c r="G53" s="17" t="s">
        <v>24</v>
      </c>
      <c r="H53" s="15">
        <f>I53</f>
        <v>686.5</v>
      </c>
      <c r="I53" s="15">
        <f>428.1+258.4</f>
        <v>686.5</v>
      </c>
      <c r="J53" s="15"/>
      <c r="K53" s="71"/>
      <c r="L53" s="8"/>
      <c r="M53" s="1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26.25" customHeight="1" thickBot="1" x14ac:dyDescent="0.3">
      <c r="A54" s="62"/>
      <c r="B54" s="48" t="s">
        <v>64</v>
      </c>
      <c r="C54" s="18">
        <v>650</v>
      </c>
      <c r="D54" s="17" t="s">
        <v>33</v>
      </c>
      <c r="E54" s="17" t="s">
        <v>21</v>
      </c>
      <c r="F54" s="17" t="s">
        <v>65</v>
      </c>
      <c r="G54" s="17" t="s">
        <v>58</v>
      </c>
      <c r="H54" s="15">
        <f>I54+J54+K54</f>
        <v>6331.9</v>
      </c>
      <c r="I54" s="15">
        <f t="shared" ref="I54:J54" si="6">I59+I58+I57+I56</f>
        <v>5427.5</v>
      </c>
      <c r="J54" s="15">
        <f t="shared" si="6"/>
        <v>0</v>
      </c>
      <c r="K54" s="71">
        <f>K59+K58+K57+K56+K55</f>
        <v>904.4</v>
      </c>
      <c r="L54" s="8"/>
      <c r="M54" s="1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72.75" customHeight="1" thickBot="1" x14ac:dyDescent="0.3">
      <c r="A55" s="62"/>
      <c r="B55" s="58" t="s">
        <v>102</v>
      </c>
      <c r="C55" s="31">
        <v>650</v>
      </c>
      <c r="D55" s="27" t="s">
        <v>33</v>
      </c>
      <c r="E55" s="27" t="s">
        <v>21</v>
      </c>
      <c r="F55" s="27" t="s">
        <v>103</v>
      </c>
      <c r="G55" s="27" t="s">
        <v>24</v>
      </c>
      <c r="H55" s="29">
        <f>K55</f>
        <v>200</v>
      </c>
      <c r="I55" s="29"/>
      <c r="J55" s="30"/>
      <c r="K55" s="73">
        <v>200</v>
      </c>
      <c r="L55" s="8"/>
      <c r="M55" s="7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25.5" customHeight="1" thickBot="1" x14ac:dyDescent="0.3">
      <c r="A56" s="62"/>
      <c r="B56" s="51" t="s">
        <v>14</v>
      </c>
      <c r="C56" s="22">
        <v>650</v>
      </c>
      <c r="D56" s="16" t="s">
        <v>33</v>
      </c>
      <c r="E56" s="16" t="s">
        <v>21</v>
      </c>
      <c r="F56" s="16" t="s">
        <v>85</v>
      </c>
      <c r="G56" s="16">
        <v>244</v>
      </c>
      <c r="H56" s="12">
        <f t="shared" si="5"/>
        <v>1570</v>
      </c>
      <c r="I56" s="12">
        <f>1320+250</f>
        <v>1570</v>
      </c>
      <c r="J56" s="12">
        <v>0</v>
      </c>
      <c r="K56" s="70">
        <v>0</v>
      </c>
      <c r="L56" s="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44.25" customHeight="1" thickBot="1" x14ac:dyDescent="0.3">
      <c r="A57" s="62"/>
      <c r="B57" s="51" t="s">
        <v>28</v>
      </c>
      <c r="C57" s="22">
        <v>650</v>
      </c>
      <c r="D57" s="16" t="s">
        <v>33</v>
      </c>
      <c r="E57" s="16" t="s">
        <v>21</v>
      </c>
      <c r="F57" s="16" t="s">
        <v>85</v>
      </c>
      <c r="G57" s="16">
        <v>244</v>
      </c>
      <c r="H57" s="12">
        <f t="shared" si="5"/>
        <v>250</v>
      </c>
      <c r="I57" s="12">
        <v>250</v>
      </c>
      <c r="J57" s="12"/>
      <c r="K57" s="70"/>
      <c r="L57" s="8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57" customHeight="1" thickBot="1" x14ac:dyDescent="0.3">
      <c r="A58" s="62"/>
      <c r="B58" s="51" t="s">
        <v>15</v>
      </c>
      <c r="C58" s="22">
        <v>650</v>
      </c>
      <c r="D58" s="16" t="s">
        <v>33</v>
      </c>
      <c r="E58" s="16" t="s">
        <v>21</v>
      </c>
      <c r="F58" s="16" t="s">
        <v>85</v>
      </c>
      <c r="G58" s="16">
        <v>244</v>
      </c>
      <c r="H58" s="12">
        <f>I58+K58</f>
        <v>3607.4999999999995</v>
      </c>
      <c r="I58" s="12">
        <f>50+1100+100+350+200+17.1+1713+12-100-0.5-6-50+80+85+63.2-6.3</f>
        <v>3607.4999999999995</v>
      </c>
      <c r="J58" s="12"/>
      <c r="K58" s="70">
        <v>0</v>
      </c>
      <c r="L58" s="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97.5" customHeight="1" thickBot="1" x14ac:dyDescent="0.3">
      <c r="A59" s="62"/>
      <c r="B59" s="59" t="s">
        <v>82</v>
      </c>
      <c r="C59" s="22">
        <v>650</v>
      </c>
      <c r="D59" s="16" t="s">
        <v>33</v>
      </c>
      <c r="E59" s="16" t="s">
        <v>21</v>
      </c>
      <c r="F59" s="32" t="s">
        <v>83</v>
      </c>
      <c r="G59" s="16">
        <v>244</v>
      </c>
      <c r="H59" s="12">
        <f>I59+K59</f>
        <v>704.4</v>
      </c>
      <c r="I59" s="12">
        <v>0</v>
      </c>
      <c r="J59" s="12"/>
      <c r="K59" s="70">
        <v>704.4</v>
      </c>
      <c r="L59" s="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20.25" customHeight="1" thickBot="1" x14ac:dyDescent="0.3">
      <c r="A60" s="62"/>
      <c r="B60" s="60" t="s">
        <v>29</v>
      </c>
      <c r="C60" s="18">
        <v>650</v>
      </c>
      <c r="D60" s="17" t="s">
        <v>22</v>
      </c>
      <c r="E60" s="17" t="s">
        <v>17</v>
      </c>
      <c r="F60" s="17" t="s">
        <v>65</v>
      </c>
      <c r="G60" s="17" t="s">
        <v>58</v>
      </c>
      <c r="H60" s="15">
        <f t="shared" ref="H60:J60" si="7">H63+H62+H61</f>
        <v>20498.3</v>
      </c>
      <c r="I60" s="15">
        <f t="shared" si="7"/>
        <v>20498.3</v>
      </c>
      <c r="J60" s="15">
        <f t="shared" si="7"/>
        <v>0</v>
      </c>
      <c r="K60" s="71">
        <f>K63+K62+K61</f>
        <v>0</v>
      </c>
      <c r="L60" s="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21.75" customHeight="1" thickBot="1" x14ac:dyDescent="0.3">
      <c r="A61" s="62"/>
      <c r="B61" s="61"/>
      <c r="C61" s="22">
        <v>650</v>
      </c>
      <c r="D61" s="16" t="s">
        <v>22</v>
      </c>
      <c r="E61" s="16" t="s">
        <v>17</v>
      </c>
      <c r="F61" s="16" t="s">
        <v>31</v>
      </c>
      <c r="G61" s="16">
        <v>611</v>
      </c>
      <c r="H61" s="12">
        <f>I61+K61</f>
        <v>15620.1</v>
      </c>
      <c r="I61" s="12">
        <v>15620.1</v>
      </c>
      <c r="J61" s="12">
        <v>0</v>
      </c>
      <c r="K61" s="70">
        <v>0</v>
      </c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20.25" customHeight="1" thickBot="1" x14ac:dyDescent="0.3">
      <c r="A62" s="62"/>
      <c r="B62" s="61"/>
      <c r="C62" s="22">
        <v>650</v>
      </c>
      <c r="D62" s="16" t="s">
        <v>22</v>
      </c>
      <c r="E62" s="16" t="s">
        <v>17</v>
      </c>
      <c r="F62" s="16" t="s">
        <v>31</v>
      </c>
      <c r="G62" s="16" t="s">
        <v>34</v>
      </c>
      <c r="H62" s="12">
        <f>I62+K62</f>
        <v>427.2</v>
      </c>
      <c r="I62" s="12">
        <v>427.2</v>
      </c>
      <c r="J62" s="12">
        <v>0</v>
      </c>
      <c r="K62" s="70">
        <v>0</v>
      </c>
      <c r="L62" s="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23.25" customHeight="1" thickBot="1" x14ac:dyDescent="0.3">
      <c r="A63" s="62"/>
      <c r="B63" s="61"/>
      <c r="C63" s="22">
        <v>650</v>
      </c>
      <c r="D63" s="16" t="s">
        <v>22</v>
      </c>
      <c r="E63" s="16" t="s">
        <v>17</v>
      </c>
      <c r="F63" s="16" t="s">
        <v>87</v>
      </c>
      <c r="G63" s="16" t="s">
        <v>32</v>
      </c>
      <c r="H63" s="12">
        <f>I63</f>
        <v>4451</v>
      </c>
      <c r="I63" s="12">
        <v>4451</v>
      </c>
      <c r="J63" s="12">
        <v>0</v>
      </c>
      <c r="K63" s="70">
        <v>0</v>
      </c>
      <c r="L63" s="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29.25" thickBot="1" x14ac:dyDescent="0.3">
      <c r="A64" s="62"/>
      <c r="B64" s="48" t="s">
        <v>16</v>
      </c>
      <c r="C64" s="18">
        <v>650</v>
      </c>
      <c r="D64" s="17">
        <v>10</v>
      </c>
      <c r="E64" s="17" t="s">
        <v>17</v>
      </c>
      <c r="F64" s="17" t="s">
        <v>85</v>
      </c>
      <c r="G64" s="17">
        <v>312</v>
      </c>
      <c r="H64" s="15">
        <f>I64</f>
        <v>240</v>
      </c>
      <c r="I64" s="15">
        <v>240</v>
      </c>
      <c r="J64" s="15">
        <v>0</v>
      </c>
      <c r="K64" s="71">
        <v>0</v>
      </c>
      <c r="L64" s="8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29.25" thickBot="1" x14ac:dyDescent="0.3">
      <c r="A65" s="62"/>
      <c r="B65" s="63" t="s">
        <v>35</v>
      </c>
      <c r="C65" s="64">
        <v>650</v>
      </c>
      <c r="D65" s="65">
        <v>11</v>
      </c>
      <c r="E65" s="65" t="s">
        <v>17</v>
      </c>
      <c r="F65" s="65" t="s">
        <v>31</v>
      </c>
      <c r="G65" s="65">
        <v>611</v>
      </c>
      <c r="H65" s="66">
        <f>I65+K65</f>
        <v>2144.9</v>
      </c>
      <c r="I65" s="67">
        <v>2144.9</v>
      </c>
      <c r="J65" s="68"/>
      <c r="K65" s="74"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5.75" thickTop="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5.75" x14ac:dyDescent="0.25">
      <c r="B67" s="2"/>
      <c r="C67" s="13"/>
      <c r="D67" s="13"/>
      <c r="E67" s="14"/>
      <c r="F67" s="14"/>
      <c r="G67" s="1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2:45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2:45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2:45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2:45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2:45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2:45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2:45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2:45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2:45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2:45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2:45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2:45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2:45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2:45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2:45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2:45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2:45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2:45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2:45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2:45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2:45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2:45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2:45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2:45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2:45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2:45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2:45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2:45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2:45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2:45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2:45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2:45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2:45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2:45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2:45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2:45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2:45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2:45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2:45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2:45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2:45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2:45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2:45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2:45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2:45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2:45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2:45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2:45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2:45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2:45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2:45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2:45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2:45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2:45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2:45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2:45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2:45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2:45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2:45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2:45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2:45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2:45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2:45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2:45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2:45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2:45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2:45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2:45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2:45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2:45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2:45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2:45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2:45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2:45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2:45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2:45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2:45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2:45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2:45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2:45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2:45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2:45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2:45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2:45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2:45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2:45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2:45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2:45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2:45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2:45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45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45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45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</row>
  </sheetData>
  <mergeCells count="19">
    <mergeCell ref="B12:B16"/>
    <mergeCell ref="B30:B34"/>
    <mergeCell ref="B35:B37"/>
    <mergeCell ref="B60:B63"/>
    <mergeCell ref="B1:K1"/>
    <mergeCell ref="B2:K2"/>
    <mergeCell ref="B3:K3"/>
    <mergeCell ref="B4:K4"/>
    <mergeCell ref="B6:K6"/>
    <mergeCell ref="I8:K8"/>
    <mergeCell ref="B7:K7"/>
    <mergeCell ref="H9:H10"/>
    <mergeCell ref="I9:K9"/>
    <mergeCell ref="B9:B10"/>
    <mergeCell ref="C9:C10"/>
    <mergeCell ref="D9:D10"/>
    <mergeCell ref="E9:E10"/>
    <mergeCell ref="F9:F10"/>
    <mergeCell ref="G9:G10"/>
  </mergeCells>
  <pageMargins left="0" right="0" top="0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2015-02-16T04:30:30Z</dcterms:modified>
</cp:coreProperties>
</file>